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Б 2021-2023\изменения ноябрь\"/>
    </mc:Choice>
  </mc:AlternateContent>
  <bookViews>
    <workbookView xWindow="0" yWindow="0" windowWidth="28800" windowHeight="11835" activeTab="1"/>
  </bookViews>
  <sheets>
    <sheet name="приложение 4" sheetId="2" r:id="rId1"/>
    <sheet name="приложение 3   " sheetId="1" r:id="rId2"/>
  </sheets>
  <definedNames>
    <definedName name="_xlnm.Print_Titles" localSheetId="1">'приложение 3   '!$9:$9</definedName>
    <definedName name="_xlnm.Print_Titles" localSheetId="0">'приложение 4'!$9:$9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F44" i="2"/>
  <c r="F38" i="2"/>
  <c r="F36" i="2"/>
  <c r="F28" i="2"/>
  <c r="F19" i="2"/>
  <c r="G158" i="1"/>
  <c r="G54" i="1"/>
  <c r="G52" i="1"/>
  <c r="G45" i="1"/>
  <c r="G43" i="1"/>
  <c r="G19" i="1"/>
  <c r="G118" i="1" l="1"/>
  <c r="G121" i="1"/>
  <c r="F113" i="2"/>
  <c r="F110" i="2"/>
  <c r="F107" i="2" l="1"/>
  <c r="F92" i="2"/>
  <c r="F53" i="2" l="1"/>
  <c r="F52" i="2"/>
  <c r="F51" i="2"/>
  <c r="F50" i="2"/>
  <c r="F49" i="2" s="1"/>
  <c r="G61" i="1"/>
  <c r="G60" i="1"/>
  <c r="G59" i="1" s="1"/>
  <c r="G58" i="1" s="1"/>
  <c r="G57" i="1" s="1"/>
  <c r="G115" i="1"/>
  <c r="G100" i="1"/>
  <c r="F104" i="2" l="1"/>
  <c r="G112" i="1"/>
  <c r="F116" i="2" l="1"/>
  <c r="G124" i="1"/>
  <c r="G135" i="1" l="1"/>
  <c r="F118" i="2" l="1"/>
  <c r="F117" i="2" s="1"/>
  <c r="F115" i="2"/>
  <c r="F114" i="2"/>
  <c r="F112" i="2"/>
  <c r="F111" i="2"/>
  <c r="F109" i="2"/>
  <c r="F108" i="2"/>
  <c r="F106" i="2"/>
  <c r="F105" i="2"/>
  <c r="F103" i="2"/>
  <c r="F102" i="2"/>
  <c r="F100" i="2"/>
  <c r="F99" i="2"/>
  <c r="F97" i="2"/>
  <c r="F96" i="2"/>
  <c r="F94" i="2"/>
  <c r="F93" i="2"/>
  <c r="F47" i="2"/>
  <c r="F45" i="2"/>
  <c r="F43" i="2"/>
  <c r="F37" i="2"/>
  <c r="F35" i="2"/>
  <c r="F59" i="2"/>
  <c r="F58" i="2" s="1"/>
  <c r="F57" i="2" s="1"/>
  <c r="F56" i="2" s="1"/>
  <c r="F55" i="2" s="1"/>
  <c r="G67" i="1" l="1"/>
  <c r="G66" i="1" s="1"/>
  <c r="G65" i="1" s="1"/>
  <c r="G64" i="1" s="1"/>
  <c r="G63" i="1" s="1"/>
  <c r="F126" i="2" l="1"/>
  <c r="F125" i="2" s="1"/>
  <c r="F124" i="2" s="1"/>
  <c r="F77" i="2"/>
  <c r="F76" i="2" s="1"/>
  <c r="F136" i="2"/>
  <c r="F135" i="2" s="1"/>
  <c r="F134" i="2" s="1"/>
  <c r="F130" i="2"/>
  <c r="F129" i="2" s="1"/>
  <c r="F128" i="2" s="1"/>
  <c r="F91" i="2"/>
  <c r="F84" i="2"/>
  <c r="F83" i="2" s="1"/>
  <c r="F82" i="2" s="1"/>
  <c r="F81" i="2" s="1"/>
  <c r="F80" i="2" s="1"/>
  <c r="F79" i="2" s="1"/>
  <c r="F74" i="2"/>
  <c r="F73" i="2" s="1"/>
  <c r="F72" i="2" s="1"/>
  <c r="F71" i="2" s="1"/>
  <c r="F69" i="2"/>
  <c r="F68" i="2" s="1"/>
  <c r="F67" i="2" s="1"/>
  <c r="F65" i="2"/>
  <c r="F64" i="2" s="1"/>
  <c r="F63" i="2" s="1"/>
  <c r="F29" i="2"/>
  <c r="F27" i="2"/>
  <c r="F25" i="2"/>
  <c r="F23" i="2" s="1"/>
  <c r="F18" i="2"/>
  <c r="F17" i="2"/>
  <c r="F16" i="2" s="1"/>
  <c r="G85" i="1"/>
  <c r="G84" i="1" s="1"/>
  <c r="G159" i="1"/>
  <c r="G154" i="1"/>
  <c r="G152" i="1"/>
  <c r="G144" i="1"/>
  <c r="G143" i="1" s="1"/>
  <c r="G142" i="1" s="1"/>
  <c r="G141" i="1" s="1"/>
  <c r="G140" i="1" s="1"/>
  <c r="G138" i="1"/>
  <c r="G137" i="1" s="1"/>
  <c r="G136" i="1" s="1"/>
  <c r="G134" i="1"/>
  <c r="G133" i="1" s="1"/>
  <c r="G132" i="1" s="1"/>
  <c r="G131" i="1" s="1"/>
  <c r="G126" i="1"/>
  <c r="G125" i="1" s="1"/>
  <c r="G123" i="1"/>
  <c r="G122" i="1" s="1"/>
  <c r="G120" i="1"/>
  <c r="G119" i="1"/>
  <c r="G117" i="1"/>
  <c r="G116" i="1"/>
  <c r="G114" i="1"/>
  <c r="G113" i="1"/>
  <c r="G111" i="1"/>
  <c r="G110" i="1"/>
  <c r="G108" i="1"/>
  <c r="G107" i="1"/>
  <c r="G105" i="1"/>
  <c r="G101" i="1"/>
  <c r="G102" i="1"/>
  <c r="G99" i="1"/>
  <c r="G98" i="1"/>
  <c r="G92" i="1"/>
  <c r="G91" i="1" s="1"/>
  <c r="G90" i="1" s="1"/>
  <c r="G89" i="1" s="1"/>
  <c r="G88" i="1" s="1"/>
  <c r="G87" i="1" s="1"/>
  <c r="G82" i="1"/>
  <c r="G81" i="1" s="1"/>
  <c r="G80" i="1" s="1"/>
  <c r="G79" i="1" s="1"/>
  <c r="G77" i="1"/>
  <c r="G76" i="1" s="1"/>
  <c r="G75" i="1" s="1"/>
  <c r="G73" i="1"/>
  <c r="G72" i="1" s="1"/>
  <c r="G71" i="1" s="1"/>
  <c r="G55" i="1"/>
  <c r="G53" i="1"/>
  <c r="G51" i="1"/>
  <c r="G44" i="1"/>
  <c r="G42" i="1"/>
  <c r="G18" i="1"/>
  <c r="G17" i="1" s="1"/>
  <c r="G16" i="1" s="1"/>
  <c r="F90" i="2"/>
  <c r="G104" i="1"/>
  <c r="G150" i="1" l="1"/>
  <c r="F22" i="2"/>
  <c r="F21" i="2" s="1"/>
  <c r="F14" i="2"/>
  <c r="F15" i="2"/>
  <c r="F42" i="2"/>
  <c r="F41" i="2" s="1"/>
  <c r="F40" i="2" s="1"/>
  <c r="G130" i="1"/>
  <c r="G129" i="1" s="1"/>
  <c r="G149" i="1"/>
  <c r="G41" i="1"/>
  <c r="G40" i="1" s="1"/>
  <c r="G39" i="1" s="1"/>
  <c r="G15" i="1"/>
  <c r="G14" i="1"/>
  <c r="G70" i="1"/>
  <c r="G69" i="1" s="1"/>
  <c r="F34" i="2"/>
  <c r="F33" i="2" s="1"/>
  <c r="F32" i="2" s="1"/>
  <c r="F132" i="2"/>
  <c r="F133" i="2"/>
  <c r="F123" i="2"/>
  <c r="F122" i="2" s="1"/>
  <c r="F121" i="2" s="1"/>
  <c r="F89" i="2"/>
  <c r="F87" i="2" s="1"/>
  <c r="F86" i="2" s="1"/>
  <c r="F62" i="2"/>
  <c r="F61" i="2" s="1"/>
  <c r="G97" i="1"/>
  <c r="G96" i="1" s="1"/>
  <c r="G50" i="1"/>
  <c r="G49" i="1" s="1"/>
  <c r="F31" i="2" l="1"/>
  <c r="F12" i="2" s="1"/>
  <c r="F13" i="2"/>
  <c r="F20" i="2"/>
  <c r="G38" i="1"/>
  <c r="G12" i="1" s="1"/>
  <c r="G148" i="1"/>
  <c r="G146" i="1"/>
  <c r="G147" i="1"/>
  <c r="G13" i="1"/>
  <c r="G48" i="1"/>
  <c r="F88" i="2"/>
  <c r="G95" i="1"/>
  <c r="G94" i="1" l="1"/>
  <c r="F138" i="2"/>
  <c r="G11" i="1" l="1"/>
  <c r="G161" i="1" s="1"/>
</calcChain>
</file>

<file path=xl/sharedStrings.xml><?xml version="1.0" encoding="utf-8"?>
<sst xmlns="http://schemas.openxmlformats.org/spreadsheetml/2006/main" count="1083" uniqueCount="154">
  <si>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</si>
  <si>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</si>
  <si>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</si>
  <si>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</si>
  <si>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</si>
  <si>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</si>
  <si>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Местная администрация внутригородского муниципального образования Балаклавский муниципальный округ</t>
  </si>
  <si>
    <t>Общегосударственные вопросы</t>
  </si>
  <si>
    <t>01</t>
  </si>
  <si>
    <t>00</t>
  </si>
  <si>
    <t xml:space="preserve">Непрограммные расходы </t>
  </si>
  <si>
    <t>70 0 00 00000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</si>
  <si>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</si>
  <si>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</si>
  <si>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Главы внутригородского муниципального образования</t>
  </si>
  <si>
    <t>71 0 00 00000</t>
  </si>
  <si>
    <t>Обеспечение деятельности Главы внутригородского муниципального образования</t>
  </si>
  <si>
    <t>71 0 00 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</si>
  <si>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</si>
  <si>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</si>
  <si>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</si>
  <si>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</si>
  <si>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</si>
  <si>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«Благоустройство территории внутригородского муниципального образования города Севастополя Балаклавский муниципальный округ» </t>
  </si>
  <si>
    <t>08 0 00 00000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</si>
  <si>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</si>
  <si>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</si>
  <si>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</si>
  <si>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</si>
  <si>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местной администрации внутригородского муниципального образования города Севастополя Балаклавского муниципального округа </t>
  </si>
  <si>
    <t>73 0 00 00000</t>
  </si>
  <si>
    <t xml:space="preserve"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 </t>
  </si>
  <si>
    <t xml:space="preserve">73 0 00 Б7301 </t>
  </si>
  <si>
    <t>Иные бюджетные ассигнования</t>
  </si>
  <si>
    <t>Уплата налогов, сборов и иных платежей</t>
  </si>
  <si>
    <t xml:space="preserve">Другие общегосударственные вопросы
</t>
  </si>
  <si>
    <t>13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</si>
  <si>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 </t>
  </si>
  <si>
    <t xml:space="preserve">15 0 00 00000 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</si>
  <si>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</si>
  <si>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15 2 00 00000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</si>
  <si>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</si>
  <si>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15 2 00 Э7201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</si>
  <si>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</si>
  <si>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15 3 00 00000</t>
  </si>
  <si>
    <t>Правопорядок внутригородского муниципального образования города Севастополя Балаклавский муниципальный округ</t>
  </si>
  <si>
    <t>15 3 00  П7201</t>
  </si>
  <si>
    <t>15 3  00 П7201</t>
  </si>
  <si>
    <t>Ведение похозяйственных книг в целях учета личных подсобных хозяйств и предоставления выписок из них</t>
  </si>
  <si>
    <t>77 0 00 00000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</si>
  <si>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</si>
  <si>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 xml:space="preserve">НАЦИОНАЛЬНАЯ БЕЗОПАСНОСТЬ И ПРАВООХРАНИТЕЛЬНАЯ ДЕЯТЕЛЬНОСТЬ
</t>
  </si>
  <si>
    <t>03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</si>
  <si>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окруа» 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</si>
  <si>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</si>
  <si>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>15 1 00 00000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</si>
  <si>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</si>
  <si>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 xml:space="preserve">15 1 00 Ч7201 </t>
  </si>
  <si>
    <t xml:space="preserve">ЖИЛИЩНО-КОММУНАЛЬНОЕ ХОЗЯЙСТВО
</t>
  </si>
  <si>
    <t>05</t>
  </si>
  <si>
    <t>Благоустройство</t>
  </si>
  <si>
    <t xml:space="preserve">Расходы, направленные на реализацию мероприятий по санитарной очистке 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</si>
  <si>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</si>
  <si>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Расходы, направленные на реализацию мероприятий по созданию, содержанию зеленых насаждений, обеспечению ухода за ними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</si>
  <si>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</si>
  <si>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</si>
  <si>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</si>
  <si>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</si>
  <si>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>Расходы, направленные на обеспечение и реализацию мероприятий по ремонту и содержанию внутриквартальных дорог</t>
  </si>
  <si>
    <t xml:space="preserve">Расходы, направленные на реализацию мероприятий по содержанию и благоустройству кладбищ </t>
  </si>
  <si>
    <t xml:space="preserve">Расходы, направленные на реализацию мероприятий по содержанию и благоустройству пляжей </t>
  </si>
  <si>
    <t>КУЛЬТУРА, КИНЕМАТОГРАФИЯ</t>
  </si>
  <si>
    <t>08</t>
  </si>
  <si>
    <t>КУЛЬТУРА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</si>
  <si>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</si>
  <si>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>11 0 00 00000</t>
  </si>
  <si>
    <t xml:space="preserve"> 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</si>
  <si>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 xml:space="preserve">11 1 00 00000 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</si>
  <si>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</si>
  <si>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11 1 00 К7201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</si>
  <si>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</si>
  <si>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 xml:space="preserve">11 2 00 00000 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</si>
  <si>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</si>
  <si>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 xml:space="preserve">11 2 00 В7201 </t>
  </si>
  <si>
    <t>ФИЗИЧЕСКАЯ КУЛЬТУРА И СПОРТ</t>
  </si>
  <si>
    <t>11</t>
  </si>
  <si>
    <t xml:space="preserve">ФИЗИЧЕСКАЯ КУЛЬТУРА </t>
  </si>
  <si>
    <t xml:space="preserve"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 </t>
  </si>
  <si>
    <t>13 0 00 00000</t>
  </si>
  <si>
    <t xml:space="preserve">Досуговые спортивные мероприятия для детей и подростков, направленные на развитие физкультуры и спорта во внутригородском муниципальном образовании </t>
  </si>
  <si>
    <t>13 0 00 С7201</t>
  </si>
  <si>
    <t>Совет Балаклавского муниципального округа</t>
  </si>
  <si>
    <t xml:space="preserve">Функционирование Совета Балаклавского муниципального округа  </t>
  </si>
  <si>
    <t>72 0 00 00000</t>
  </si>
  <si>
    <t xml:space="preserve">Обеспечение деятельности Совета Балаклавского муниципального округа  </t>
  </si>
  <si>
    <t xml:space="preserve">72 0 00 Б7201 </t>
  </si>
  <si>
    <t>931</t>
  </si>
  <si>
    <t>Приобретение  оборудования и других основных средств</t>
  </si>
  <si>
    <t>ВСЕГО РАСХОДОВ</t>
  </si>
  <si>
    <t>Проведение капитального ремонта исполнительно-распорядительного органа (местной администрации)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</si>
  <si>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</si>
  <si>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</si>
  <si>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</si>
  <si>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</si>
  <si>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</si>
  <si>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</si>
  <si>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</si>
  <si>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</si>
  <si>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</si>
  <si>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</si>
  <si>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</si>
  <si>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                                                          Е.А. Бабошкин</t>
  </si>
  <si>
    <t>Ассоциация "Совет муниципальных образований города Севастополя"</t>
  </si>
  <si>
    <t>79 0 00 00000</t>
  </si>
  <si>
    <t>79 0 00 Б7301</t>
  </si>
  <si>
    <t xml:space="preserve">Уплата налогов, сборов и иных платежей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</si>
  <si>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</si>
  <si>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округа» </t>
  </si>
  <si>
    <t>исполняющий полномочия председателя Совета                                                                                                 Е.А. Бабошкин</t>
  </si>
  <si>
    <t>08 0 00 71941</t>
  </si>
  <si>
    <r>
      <t>08 0 01 71941</t>
    </r>
    <r>
      <rPr>
        <sz val="14"/>
        <color rgb="FF000000"/>
        <rFont val="Times New Roman"/>
        <family val="1"/>
        <charset val="204"/>
      </rPr>
      <t xml:space="preserve"> </t>
    </r>
  </si>
  <si>
    <t>77 0 00 74941</t>
  </si>
  <si>
    <t xml:space="preserve">08 0 03 71941 </t>
  </si>
  <si>
    <t xml:space="preserve">08 0 04 71941 </t>
  </si>
  <si>
    <t xml:space="preserve">08 0 05 71941 </t>
  </si>
  <si>
    <t xml:space="preserve">08 0 06 71941 </t>
  </si>
  <si>
    <t xml:space="preserve">08 0 07 71941 </t>
  </si>
  <si>
    <t xml:space="preserve">08 0 08 71941 </t>
  </si>
  <si>
    <t xml:space="preserve">08 0 09 71941 </t>
  </si>
  <si>
    <t xml:space="preserve">08 0 11 71941 </t>
  </si>
  <si>
    <t xml:space="preserve">08 0 12 71941 </t>
  </si>
  <si>
    <t>Закупка товаров, работ и услуг для обеспечения государственных (муниципальных) нужд</t>
  </si>
  <si>
    <t>75 0 00 Б7501</t>
  </si>
  <si>
    <t>75 0 00 00000</t>
  </si>
  <si>
    <t>Непрограммные расходы внутригородского муниципального образования в сфере общегосударственных вопросов</t>
  </si>
  <si>
    <t>Резервный фонд местной администрации</t>
  </si>
  <si>
    <t xml:space="preserve">Резервные средства
</t>
  </si>
  <si>
    <t>Резервные фонды</t>
  </si>
  <si>
    <t xml:space="preserve">08 0 02 71941 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</si>
  <si>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</si>
  <si>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</si>
  <si>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 xml:space="preserve">к решению Совета Балаклавского муниципального округа  "О внесении изменений в решение Совета Балаклавского муниципального округа от 29.12.2020 №38с-2-232 «О бюджете внутригородского муниципального образования города Севастополя Балаклавский муниципальный округ на 2021 год и плановый период 2022 и 2023 годов»
от «_____» «___________» 20______г. №______________
</t>
  </si>
  <si>
    <t xml:space="preserve">к решению Совета Балаклавского муниципального округа  "О внесении изменений в решение Совета Балаклавского муниципального округа от 29.12.2020 №38с-2-232 «О бюджете внутригородского муниципального образования города Севастополя Балаклавский муниципальный округ на 2021 год и плановый период 2022 и 2023 годов»
от «_____» «__________» 20___г. № _______________
</t>
  </si>
  <si>
    <t>Приложение 4 к Решению Совета Балаклавского муниципального округа  "О внесении изменений в решение Совета Балаклавского муниципального округа от 29.12.2020 №38с-2-232 «О бюджете внутригородского муниципального образования города Севастополя Балаклавский муниципальный округ на 2021 год и плановый период 2022 и 2023 годов» "Распределение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Севастополя Балаклавский муниципальный округ на 2021 год"</t>
  </si>
  <si>
    <t>Приложение 2</t>
  </si>
  <si>
    <t>Приложение 3 к Решению Совета Балаклавского муниципального округа  "О внесении изменений в решение Совета Балаклавского муниципального округа от 29.12.2020 №38с-2-232 «О бюджете внутригородского муниципального образования города Севастополя Балаклавский муниципальный округ на 2021 год и плановый период 2022 и 2023 годов»"Ведомственная структура расходов бюджета внутригородского муниципального образования города Севастополя Балаклавский муниципальный округ на 2021 год"</t>
  </si>
  <si>
    <t xml:space="preserve">Обеспечение проведения выборов и референдумов
</t>
  </si>
  <si>
    <t>07</t>
  </si>
  <si>
    <t xml:space="preserve"> Проведение выборов и референдумов во внутригородском мунциипальном образовании</t>
  </si>
  <si>
    <t>74 0 00 00000</t>
  </si>
  <si>
    <t>Расходы на проведение выборов во внутригородском муниципальном образовании</t>
  </si>
  <si>
    <t>74 0 00 72921</t>
  </si>
  <si>
    <t xml:space="preserve">Специальные расходы
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</si>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</sst>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17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wrapText="1"/>
    </xf>
    <xf numFmtId="49" fontId="15" fillId="0" borderId="2" xfId="2" applyNumberFormat="1" applyFont="1" applyBorder="1" applyAlignment="1">
      <alignment horizontal="justify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wrapText="1"/>
    </xf>
    <xf numFmtId="49" fontId="17" fillId="0" borderId="2" xfId="2" applyNumberFormat="1" applyFont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9" fontId="21" fillId="6" borderId="2" xfId="2" applyNumberFormat="1" applyFont="1" applyFill="1" applyBorder="1" applyAlignment="1">
      <alignment horizontal="justify" vertical="center" wrapText="1"/>
    </xf>
    <xf numFmtId="0" fontId="13" fillId="6" borderId="2" xfId="0" applyFont="1" applyFill="1" applyBorder="1" applyAlignment="1">
      <alignment horizontal="center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2" fontId="21" fillId="6" borderId="2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2" fontId="13" fillId="5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22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9" fillId="4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1" applyNumberFormat="1" applyFont="1" applyFill="1" applyAlignment="1" applyProtection="1">
      <alignment horizontal="center" vertical="center"/>
      <protection hidden="1"/>
    </xf>
    <xf numFmtId="4" fontId="1" fillId="0" borderId="0" xfId="0" applyNumberFormat="1" applyFont="1" applyAlignment="1">
      <alignment horizont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19" fillId="4" borderId="2" xfId="0" applyNumberFormat="1" applyFont="1" applyFill="1" applyBorder="1" applyAlignment="1">
      <alignment horizontal="center" wrapText="1"/>
    </xf>
    <xf numFmtId="4" fontId="18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9" fillId="4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" fontId="22" fillId="4" borderId="2" xfId="0" applyNumberFormat="1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4" fontId="13" fillId="6" borderId="2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4" fontId="13" fillId="4" borderId="2" xfId="0" applyNumberFormat="1" applyFont="1" applyFill="1" applyBorder="1" applyAlignment="1">
      <alignment horizontal="center" wrapText="1"/>
    </xf>
    <xf numFmtId="4" fontId="23" fillId="7" borderId="2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wrapText="1"/>
    </xf>
    <xf numFmtId="164" fontId="22" fillId="8" borderId="2" xfId="0" applyNumberFormat="1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164" fontId="19" fillId="8" borderId="2" xfId="0" applyNumberFormat="1" applyFont="1" applyFill="1" applyBorder="1" applyAlignment="1">
      <alignment horizontal="center" wrapText="1"/>
    </xf>
    <xf numFmtId="0" fontId="19" fillId="8" borderId="2" xfId="0" applyFont="1" applyFill="1" applyBorder="1" applyAlignment="1">
      <alignment horizontal="center" vertical="center" wrapText="1"/>
    </xf>
    <xf numFmtId="164" fontId="19" fillId="8" borderId="2" xfId="0" applyNumberFormat="1" applyFont="1" applyFill="1" applyBorder="1" applyAlignment="1">
      <alignment horizontal="center" vertical="center" wrapText="1"/>
    </xf>
    <xf numFmtId="164" fontId="13" fillId="8" borderId="2" xfId="0" applyNumberFormat="1" applyFont="1" applyFill="1" applyBorder="1" applyAlignment="1">
      <alignment horizontal="center" wrapText="1"/>
    </xf>
    <xf numFmtId="164" fontId="24" fillId="3" borderId="2" xfId="0" applyNumberFormat="1" applyFont="1" applyFill="1" applyBorder="1" applyAlignment="1">
      <alignment horizontal="center" vertical="center" wrapText="1"/>
    </xf>
    <xf numFmtId="164" fontId="24" fillId="4" borderId="2" xfId="0" applyNumberFormat="1" applyFont="1" applyFill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2" fontId="26" fillId="6" borderId="2" xfId="2" applyNumberFormat="1" applyFont="1" applyFill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wrapText="1"/>
    </xf>
    <xf numFmtId="164" fontId="27" fillId="0" borderId="2" xfId="0" applyNumberFormat="1" applyFont="1" applyBorder="1" applyAlignment="1">
      <alignment horizontal="center" wrapText="1"/>
    </xf>
    <xf numFmtId="164" fontId="24" fillId="4" borderId="2" xfId="0" applyNumberFormat="1" applyFont="1" applyFill="1" applyBorder="1" applyAlignment="1">
      <alignment horizontal="center" wrapText="1"/>
    </xf>
    <xf numFmtId="164" fontId="22" fillId="8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wrapText="1"/>
    </xf>
    <xf numFmtId="164" fontId="16" fillId="7" borderId="2" xfId="0" applyNumberFormat="1" applyFont="1" applyFill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4" fillId="0" borderId="0" xfId="1" applyNumberFormat="1" applyFont="1" applyFill="1" applyAlignment="1" applyProtection="1">
      <alignment horizontal="justify" vertical="center" wrapText="1"/>
      <protection hidden="1"/>
    </xf>
    <xf numFmtId="164" fontId="8" fillId="2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topLeftCell="A17" zoomScale="86" zoomScaleNormal="86" workbookViewId="0">
      <selection activeCell="J133" sqref="J133"/>
    </sheetView>
  </sheetViews>
  <sheetFormatPr defaultColWidth="9.140625" defaultRowHeight="15" x14ac:dyDescent="0.25"/>
  <cols>
    <col min="1" max="1" width="76" style="1" customWidth="1"/>
    <col min="2" max="2" width="9.140625" style="3"/>
    <col min="3" max="3" width="11" style="3" customWidth="1"/>
    <col min="4" max="4" width="21.140625" style="2" customWidth="1"/>
    <col min="5" max="5" width="16.140625" style="2" customWidth="1"/>
    <col min="6" max="6" width="15" style="110" customWidth="1"/>
    <col min="7" max="7" width="9.140625" style="6"/>
    <col min="8" max="8" width="11.5703125" style="6" bestFit="1" customWidth="1"/>
    <col min="9" max="16384" width="9.140625" style="6"/>
  </cols>
  <sheetData>
    <row r="1" spans="1:10" ht="18.75" x14ac:dyDescent="0.25">
      <c r="E1" s="4"/>
      <c r="F1" s="109" t="s">
        <v>144</v>
      </c>
    </row>
    <row r="2" spans="1:10" ht="60" customHeight="1" x14ac:dyDescent="0.25">
      <c r="D2" s="164" t="s">
        <v>141</v>
      </c>
      <c r="E2" s="164"/>
      <c r="F2" s="164"/>
    </row>
    <row r="3" spans="1:10" ht="45.75" customHeight="1" x14ac:dyDescent="0.25">
      <c r="D3" s="164"/>
      <c r="E3" s="164"/>
      <c r="F3" s="164"/>
    </row>
    <row r="4" spans="1:10" ht="4.5" customHeight="1" x14ac:dyDescent="0.25"/>
    <row r="5" spans="1:10" ht="13.9" hidden="1" x14ac:dyDescent="0.25"/>
    <row r="6" spans="1:10" ht="13.9" hidden="1" x14ac:dyDescent="0.25"/>
    <row r="7" spans="1:10" ht="13.9" hidden="1" x14ac:dyDescent="0.25"/>
    <row r="8" spans="1:10" ht="137.25" customHeight="1" x14ac:dyDescent="0.25">
      <c r="A8" s="165" t="s">
        <v>143</v>
      </c>
      <c r="B8" s="165"/>
      <c r="C8" s="165"/>
      <c r="D8" s="165"/>
      <c r="E8" s="165"/>
      <c r="F8" s="165"/>
    </row>
    <row r="9" spans="1:10" ht="24" customHeight="1" x14ac:dyDescent="0.25">
      <c r="A9" s="8" t="s">
        <v>0</v>
      </c>
      <c r="B9" s="9" t="s">
        <v>2</v>
      </c>
      <c r="C9" s="9" t="s">
        <v>3</v>
      </c>
      <c r="D9" s="8" t="s">
        <v>4</v>
      </c>
      <c r="E9" s="8" t="s">
        <v>5</v>
      </c>
      <c r="F9" s="163">
        <v>2021</v>
      </c>
    </row>
    <row r="10" spans="1:10" ht="24" hidden="1" customHeight="1" x14ac:dyDescent="0.25">
      <c r="A10" s="12"/>
      <c r="B10" s="13"/>
      <c r="C10" s="13"/>
      <c r="D10" s="14"/>
      <c r="E10" s="14"/>
      <c r="F10" s="111"/>
    </row>
    <row r="11" spans="1:10" ht="66" hidden="1" customHeight="1" x14ac:dyDescent="0.25">
      <c r="A11" s="112"/>
      <c r="B11" s="113"/>
      <c r="C11" s="113"/>
      <c r="D11" s="114"/>
      <c r="E11" s="115"/>
      <c r="F11" s="116"/>
      <c r="G11" s="22"/>
    </row>
    <row r="12" spans="1:10" ht="18.75" x14ac:dyDescent="0.3">
      <c r="A12" s="23" t="s">
        <v>7</v>
      </c>
      <c r="B12" s="25" t="s">
        <v>8</v>
      </c>
      <c r="C12" s="25" t="s">
        <v>9</v>
      </c>
      <c r="D12" s="24"/>
      <c r="E12" s="24"/>
      <c r="F12" s="117">
        <f>F14+F20+F31+F61+F55+F49</f>
        <v>21291.7</v>
      </c>
      <c r="G12" s="22"/>
      <c r="H12" s="22"/>
    </row>
    <row r="13" spans="1:10" ht="17.45" hidden="1" x14ac:dyDescent="0.25">
      <c r="A13" s="27" t="s">
        <v>10</v>
      </c>
      <c r="B13" s="29" t="s">
        <v>8</v>
      </c>
      <c r="C13" s="29" t="s">
        <v>9</v>
      </c>
      <c r="D13" s="28" t="s">
        <v>11</v>
      </c>
      <c r="E13" s="30"/>
      <c r="F13" s="116">
        <f>F16+F22+F41+F72</f>
        <v>14204.100000000002</v>
      </c>
      <c r="G13" s="22"/>
    </row>
    <row r="14" spans="1:10" ht="31.5" x14ac:dyDescent="0.25">
      <c r="A14" s="33" t="s">
        <v>12</v>
      </c>
      <c r="B14" s="35" t="s">
        <v>8</v>
      </c>
      <c r="C14" s="35" t="s">
        <v>13</v>
      </c>
      <c r="D14" s="34"/>
      <c r="E14" s="36"/>
      <c r="F14" s="118">
        <f>F16</f>
        <v>1432.2</v>
      </c>
    </row>
    <row r="15" spans="1:10" ht="31.5" x14ac:dyDescent="0.25">
      <c r="A15" s="139" t="s">
        <v>134</v>
      </c>
      <c r="B15" s="141" t="s">
        <v>8</v>
      </c>
      <c r="C15" s="141" t="s">
        <v>13</v>
      </c>
      <c r="D15" s="140" t="s">
        <v>11</v>
      </c>
      <c r="E15" s="142"/>
      <c r="F15" s="143">
        <f>F16</f>
        <v>1432.2</v>
      </c>
      <c r="J15" s="75"/>
    </row>
    <row r="16" spans="1:10" ht="22.15" customHeight="1" x14ac:dyDescent="0.25">
      <c r="A16" s="38" t="s">
        <v>14</v>
      </c>
      <c r="B16" s="40" t="s">
        <v>8</v>
      </c>
      <c r="C16" s="40" t="s">
        <v>13</v>
      </c>
      <c r="D16" s="39" t="s">
        <v>15</v>
      </c>
      <c r="E16" s="39"/>
      <c r="F16" s="74">
        <f>F17</f>
        <v>1432.2</v>
      </c>
    </row>
    <row r="17" spans="1:10" ht="28.5" x14ac:dyDescent="0.25">
      <c r="A17" s="42" t="s">
        <v>16</v>
      </c>
      <c r="B17" s="44" t="s">
        <v>8</v>
      </c>
      <c r="C17" s="44" t="s">
        <v>13</v>
      </c>
      <c r="D17" s="43" t="s">
        <v>17</v>
      </c>
      <c r="E17" s="8"/>
      <c r="F17" s="119">
        <f>F18</f>
        <v>1432.2</v>
      </c>
    </row>
    <row r="18" spans="1:10" ht="63" x14ac:dyDescent="0.25">
      <c r="A18" s="46" t="s">
        <v>18</v>
      </c>
      <c r="B18" s="48" t="s">
        <v>8</v>
      </c>
      <c r="C18" s="48" t="s">
        <v>13</v>
      </c>
      <c r="D18" s="43" t="s">
        <v>17</v>
      </c>
      <c r="E18" s="49">
        <v>100</v>
      </c>
      <c r="F18" s="120">
        <f>F19</f>
        <v>1432.2</v>
      </c>
      <c r="H18" s="22"/>
    </row>
    <row r="19" spans="1:10" ht="33.75" customHeight="1" x14ac:dyDescent="0.25">
      <c r="A19" s="51" t="s">
        <v>20</v>
      </c>
      <c r="B19" s="9" t="s">
        <v>8</v>
      </c>
      <c r="C19" s="9" t="s">
        <v>13</v>
      </c>
      <c r="D19" s="43" t="s">
        <v>17</v>
      </c>
      <c r="E19" s="8">
        <v>120</v>
      </c>
      <c r="F19" s="121">
        <f>1552.2-120</f>
        <v>1432.2</v>
      </c>
      <c r="H19" s="75"/>
      <c r="J19" s="75"/>
    </row>
    <row r="20" spans="1:10" ht="70.5" customHeight="1" x14ac:dyDescent="0.25">
      <c r="A20" s="62" t="s">
        <v>116</v>
      </c>
      <c r="B20" s="64" t="s">
        <v>8</v>
      </c>
      <c r="C20" s="64" t="s">
        <v>52</v>
      </c>
      <c r="D20" s="63"/>
      <c r="E20" s="63"/>
      <c r="F20" s="122">
        <f>F22</f>
        <v>3227</v>
      </c>
      <c r="H20" s="75"/>
    </row>
    <row r="21" spans="1:10" ht="52.9" customHeight="1" x14ac:dyDescent="0.3">
      <c r="A21" s="139" t="s">
        <v>134</v>
      </c>
      <c r="B21" s="141" t="s">
        <v>8</v>
      </c>
      <c r="C21" s="141" t="s">
        <v>52</v>
      </c>
      <c r="D21" s="140" t="s">
        <v>11</v>
      </c>
      <c r="E21" s="147"/>
      <c r="F21" s="148">
        <f>F22</f>
        <v>3227</v>
      </c>
    </row>
    <row r="22" spans="1:10" ht="33.75" customHeight="1" x14ac:dyDescent="0.25">
      <c r="A22" s="38" t="s">
        <v>92</v>
      </c>
      <c r="B22" s="40" t="s">
        <v>8</v>
      </c>
      <c r="C22" s="40" t="s">
        <v>52</v>
      </c>
      <c r="D22" s="39" t="s">
        <v>93</v>
      </c>
      <c r="E22" s="73"/>
      <c r="F22" s="74">
        <f>F23</f>
        <v>3227</v>
      </c>
    </row>
    <row r="23" spans="1:10" ht="33.75" customHeight="1" x14ac:dyDescent="0.25">
      <c r="A23" s="42" t="s">
        <v>94</v>
      </c>
      <c r="B23" s="60" t="s">
        <v>8</v>
      </c>
      <c r="C23" s="60" t="s">
        <v>52</v>
      </c>
      <c r="D23" s="61" t="s">
        <v>95</v>
      </c>
      <c r="E23" s="85"/>
      <c r="F23" s="119">
        <f>F25+F27+F29</f>
        <v>3227</v>
      </c>
    </row>
    <row r="24" spans="1:10" ht="42.75" hidden="1" customHeight="1" x14ac:dyDescent="0.25">
      <c r="A24" s="55"/>
      <c r="B24" s="57"/>
      <c r="C24" s="57"/>
      <c r="D24" s="61"/>
      <c r="E24" s="8"/>
      <c r="F24" s="123"/>
    </row>
    <row r="25" spans="1:10" ht="69" customHeight="1" x14ac:dyDescent="0.25">
      <c r="A25" s="46" t="s">
        <v>18</v>
      </c>
      <c r="B25" s="48" t="s">
        <v>8</v>
      </c>
      <c r="C25" s="48" t="s">
        <v>52</v>
      </c>
      <c r="D25" s="61" t="s">
        <v>95</v>
      </c>
      <c r="E25" s="49">
        <v>100</v>
      </c>
      <c r="F25" s="120">
        <f>F26</f>
        <v>2201.6999999999998</v>
      </c>
    </row>
    <row r="26" spans="1:10" ht="33.75" customHeight="1" x14ac:dyDescent="0.25">
      <c r="A26" s="59" t="s">
        <v>20</v>
      </c>
      <c r="B26" s="9" t="s">
        <v>8</v>
      </c>
      <c r="C26" s="9" t="s">
        <v>52</v>
      </c>
      <c r="D26" s="61" t="s">
        <v>95</v>
      </c>
      <c r="E26" s="8">
        <v>120</v>
      </c>
      <c r="F26" s="124">
        <v>2201.6999999999998</v>
      </c>
    </row>
    <row r="27" spans="1:10" ht="33.75" customHeight="1" x14ac:dyDescent="0.25">
      <c r="A27" s="46" t="s">
        <v>131</v>
      </c>
      <c r="B27" s="48" t="s">
        <v>8</v>
      </c>
      <c r="C27" s="48" t="s">
        <v>52</v>
      </c>
      <c r="D27" s="61" t="s">
        <v>95</v>
      </c>
      <c r="E27" s="49">
        <v>200</v>
      </c>
      <c r="F27" s="120">
        <f>F28</f>
        <v>994.9</v>
      </c>
    </row>
    <row r="28" spans="1:10" ht="33.75" customHeight="1" x14ac:dyDescent="0.25">
      <c r="A28" s="51" t="s">
        <v>28</v>
      </c>
      <c r="B28" s="9" t="s">
        <v>8</v>
      </c>
      <c r="C28" s="9" t="s">
        <v>52</v>
      </c>
      <c r="D28" s="61" t="s">
        <v>95</v>
      </c>
      <c r="E28" s="8">
        <v>240</v>
      </c>
      <c r="F28" s="124">
        <f>598.5+396.4</f>
        <v>994.9</v>
      </c>
    </row>
    <row r="29" spans="1:10" ht="15.75" x14ac:dyDescent="0.25">
      <c r="A29" s="59" t="s">
        <v>33</v>
      </c>
      <c r="B29" s="48" t="s">
        <v>8</v>
      </c>
      <c r="C29" s="48" t="s">
        <v>52</v>
      </c>
      <c r="D29" s="61" t="s">
        <v>95</v>
      </c>
      <c r="E29" s="49">
        <v>800</v>
      </c>
      <c r="F29" s="120">
        <f>F30</f>
        <v>30.4</v>
      </c>
    </row>
    <row r="30" spans="1:10" ht="15.75" x14ac:dyDescent="0.25">
      <c r="A30" s="46" t="s">
        <v>34</v>
      </c>
      <c r="B30" s="48" t="s">
        <v>8</v>
      </c>
      <c r="C30" s="48" t="s">
        <v>52</v>
      </c>
      <c r="D30" s="61" t="s">
        <v>95</v>
      </c>
      <c r="E30" s="49">
        <v>850</v>
      </c>
      <c r="F30" s="120">
        <v>30.4</v>
      </c>
    </row>
    <row r="31" spans="1:10" ht="57" customHeight="1" x14ac:dyDescent="0.25">
      <c r="A31" s="62" t="s">
        <v>21</v>
      </c>
      <c r="B31" s="64" t="s">
        <v>8</v>
      </c>
      <c r="C31" s="64" t="s">
        <v>22</v>
      </c>
      <c r="D31" s="64"/>
      <c r="E31" s="63"/>
      <c r="F31" s="125">
        <f>F41+F33</f>
        <v>14516.800000000001</v>
      </c>
    </row>
    <row r="32" spans="1:10" ht="57" customHeight="1" x14ac:dyDescent="0.25">
      <c r="A32" s="66" t="s">
        <v>23</v>
      </c>
      <c r="B32" s="40" t="s">
        <v>8</v>
      </c>
      <c r="C32" s="40" t="s">
        <v>22</v>
      </c>
      <c r="D32" s="39" t="s">
        <v>24</v>
      </c>
      <c r="E32" s="39"/>
      <c r="F32" s="74">
        <f>F33</f>
        <v>5289.9</v>
      </c>
    </row>
    <row r="33" spans="1:8" ht="57" customHeight="1" x14ac:dyDescent="0.25">
      <c r="A33" s="66" t="s">
        <v>25</v>
      </c>
      <c r="B33" s="40" t="s">
        <v>8</v>
      </c>
      <c r="C33" s="40" t="s">
        <v>22</v>
      </c>
      <c r="D33" s="39" t="s">
        <v>119</v>
      </c>
      <c r="E33" s="39"/>
      <c r="F33" s="74">
        <f>F34</f>
        <v>5289.9</v>
      </c>
    </row>
    <row r="34" spans="1:8" ht="57" customHeight="1" x14ac:dyDescent="0.25">
      <c r="A34" s="67" t="s">
        <v>26</v>
      </c>
      <c r="B34" s="44" t="s">
        <v>8</v>
      </c>
      <c r="C34" s="44" t="s">
        <v>22</v>
      </c>
      <c r="D34" s="61" t="s">
        <v>120</v>
      </c>
      <c r="E34" s="61"/>
      <c r="F34" s="126">
        <f>F35+F37</f>
        <v>5289.9</v>
      </c>
    </row>
    <row r="35" spans="1:8" ht="57" customHeight="1" x14ac:dyDescent="0.25">
      <c r="A35" s="46" t="s">
        <v>18</v>
      </c>
      <c r="B35" s="48" t="s">
        <v>8</v>
      </c>
      <c r="C35" s="48" t="s">
        <v>22</v>
      </c>
      <c r="D35" s="61" t="s">
        <v>120</v>
      </c>
      <c r="E35" s="49">
        <v>100</v>
      </c>
      <c r="F35" s="68">
        <f>F36</f>
        <v>4309.3</v>
      </c>
    </row>
    <row r="36" spans="1:8" ht="57" customHeight="1" x14ac:dyDescent="0.25">
      <c r="A36" s="59" t="s">
        <v>20</v>
      </c>
      <c r="B36" s="9" t="s">
        <v>8</v>
      </c>
      <c r="C36" s="9" t="s">
        <v>22</v>
      </c>
      <c r="D36" s="61" t="s">
        <v>120</v>
      </c>
      <c r="E36" s="8">
        <v>120</v>
      </c>
      <c r="F36" s="134">
        <f>4527.5-218.2</f>
        <v>4309.3</v>
      </c>
    </row>
    <row r="37" spans="1:8" ht="57" customHeight="1" x14ac:dyDescent="0.25">
      <c r="A37" s="46" t="s">
        <v>131</v>
      </c>
      <c r="B37" s="48" t="s">
        <v>8</v>
      </c>
      <c r="C37" s="48" t="s">
        <v>22</v>
      </c>
      <c r="D37" s="61" t="s">
        <v>120</v>
      </c>
      <c r="E37" s="49">
        <v>200</v>
      </c>
      <c r="F37" s="68">
        <f>F38</f>
        <v>980.59999999999991</v>
      </c>
    </row>
    <row r="38" spans="1:8" ht="31.5" x14ac:dyDescent="0.25">
      <c r="A38" s="59" t="s">
        <v>28</v>
      </c>
      <c r="B38" s="9" t="s">
        <v>8</v>
      </c>
      <c r="C38" s="9" t="s">
        <v>22</v>
      </c>
      <c r="D38" s="61" t="s">
        <v>120</v>
      </c>
      <c r="E38" s="8">
        <v>240</v>
      </c>
      <c r="F38" s="134">
        <f>762.4+218.2</f>
        <v>980.59999999999991</v>
      </c>
    </row>
    <row r="39" spans="1:8" ht="15.6" hidden="1" x14ac:dyDescent="0.25">
      <c r="A39" s="62"/>
      <c r="B39" s="64"/>
      <c r="C39" s="64"/>
      <c r="D39" s="64"/>
      <c r="E39" s="63"/>
      <c r="F39" s="125"/>
    </row>
    <row r="40" spans="1:8" ht="31.5" x14ac:dyDescent="0.25">
      <c r="A40" s="139" t="s">
        <v>134</v>
      </c>
      <c r="B40" s="141" t="s">
        <v>8</v>
      </c>
      <c r="C40" s="141" t="s">
        <v>22</v>
      </c>
      <c r="D40" s="140" t="s">
        <v>11</v>
      </c>
      <c r="E40" s="149"/>
      <c r="F40" s="150">
        <f>F41</f>
        <v>9226.9000000000015</v>
      </c>
      <c r="H40" s="22"/>
    </row>
    <row r="41" spans="1:8" ht="42.75" x14ac:dyDescent="0.25">
      <c r="A41" s="38" t="s">
        <v>29</v>
      </c>
      <c r="B41" s="40" t="s">
        <v>8</v>
      </c>
      <c r="C41" s="40" t="s">
        <v>22</v>
      </c>
      <c r="D41" s="39" t="s">
        <v>30</v>
      </c>
      <c r="E41" s="73"/>
      <c r="F41" s="74">
        <f>F42</f>
        <v>9226.9000000000015</v>
      </c>
    </row>
    <row r="42" spans="1:8" ht="42.75" x14ac:dyDescent="0.25">
      <c r="A42" s="42" t="s">
        <v>31</v>
      </c>
      <c r="B42" s="44" t="s">
        <v>8</v>
      </c>
      <c r="C42" s="44" t="s">
        <v>22</v>
      </c>
      <c r="D42" s="43" t="s">
        <v>32</v>
      </c>
      <c r="E42" s="8"/>
      <c r="F42" s="119">
        <f>F43+F45+F47</f>
        <v>9226.9000000000015</v>
      </c>
    </row>
    <row r="43" spans="1:8" ht="63" x14ac:dyDescent="0.25">
      <c r="A43" s="46" t="s">
        <v>18</v>
      </c>
      <c r="B43" s="48" t="s">
        <v>8</v>
      </c>
      <c r="C43" s="48" t="s">
        <v>22</v>
      </c>
      <c r="D43" s="43" t="s">
        <v>32</v>
      </c>
      <c r="E43" s="49">
        <v>100</v>
      </c>
      <c r="F43" s="50">
        <f>F44</f>
        <v>8773.2000000000007</v>
      </c>
    </row>
    <row r="44" spans="1:8" ht="31.5" x14ac:dyDescent="0.25">
      <c r="A44" s="59" t="s">
        <v>20</v>
      </c>
      <c r="B44" s="9" t="s">
        <v>8</v>
      </c>
      <c r="C44" s="9" t="s">
        <v>22</v>
      </c>
      <c r="D44" s="43" t="s">
        <v>32</v>
      </c>
      <c r="E44" s="8">
        <v>120</v>
      </c>
      <c r="F44" s="54">
        <f>9109-335.8</f>
        <v>8773.2000000000007</v>
      </c>
      <c r="H44" s="22"/>
    </row>
    <row r="45" spans="1:8" ht="31.5" x14ac:dyDescent="0.25">
      <c r="A45" s="46" t="s">
        <v>131</v>
      </c>
      <c r="B45" s="48" t="s">
        <v>8</v>
      </c>
      <c r="C45" s="48" t="s">
        <v>22</v>
      </c>
      <c r="D45" s="43" t="s">
        <v>32</v>
      </c>
      <c r="E45" s="49">
        <v>200</v>
      </c>
      <c r="F45" s="50">
        <f>F46</f>
        <v>450.7</v>
      </c>
    </row>
    <row r="46" spans="1:8" ht="36.75" customHeight="1" x14ac:dyDescent="0.25">
      <c r="A46" s="46" t="s">
        <v>28</v>
      </c>
      <c r="B46" s="48" t="s">
        <v>8</v>
      </c>
      <c r="C46" s="48" t="s">
        <v>22</v>
      </c>
      <c r="D46" s="43" t="s">
        <v>32</v>
      </c>
      <c r="E46" s="8">
        <v>240</v>
      </c>
      <c r="F46" s="54">
        <f>391.3+59.4</f>
        <v>450.7</v>
      </c>
    </row>
    <row r="47" spans="1:8" ht="36.75" customHeight="1" x14ac:dyDescent="0.25">
      <c r="A47" s="59" t="s">
        <v>33</v>
      </c>
      <c r="B47" s="48" t="s">
        <v>8</v>
      </c>
      <c r="C47" s="48" t="s">
        <v>22</v>
      </c>
      <c r="D47" s="43" t="s">
        <v>32</v>
      </c>
      <c r="E47" s="8">
        <v>800</v>
      </c>
      <c r="F47" s="50">
        <f>F48</f>
        <v>3</v>
      </c>
    </row>
    <row r="48" spans="1:8" ht="36.75" customHeight="1" x14ac:dyDescent="0.25">
      <c r="A48" s="46" t="s">
        <v>34</v>
      </c>
      <c r="B48" s="48" t="s">
        <v>8</v>
      </c>
      <c r="C48" s="48" t="s">
        <v>22</v>
      </c>
      <c r="D48" s="43" t="s">
        <v>32</v>
      </c>
      <c r="E48" s="8">
        <v>850</v>
      </c>
      <c r="F48" s="54">
        <v>3</v>
      </c>
    </row>
    <row r="49" spans="1:6" ht="36.75" customHeight="1" x14ac:dyDescent="0.25">
      <c r="A49" s="62" t="s">
        <v>146</v>
      </c>
      <c r="B49" s="63" t="s">
        <v>8</v>
      </c>
      <c r="C49" s="63" t="s">
        <v>147</v>
      </c>
      <c r="D49" s="62"/>
      <c r="E49" s="62"/>
      <c r="F49" s="65">
        <f>F50</f>
        <v>1597.7</v>
      </c>
    </row>
    <row r="50" spans="1:6" ht="36.75" customHeight="1" x14ac:dyDescent="0.25">
      <c r="A50" s="139" t="s">
        <v>134</v>
      </c>
      <c r="B50" s="141" t="s">
        <v>8</v>
      </c>
      <c r="C50" s="141" t="s">
        <v>147</v>
      </c>
      <c r="D50" s="140" t="s">
        <v>11</v>
      </c>
      <c r="E50" s="144"/>
      <c r="F50" s="151">
        <f>F51</f>
        <v>1597.7</v>
      </c>
    </row>
    <row r="51" spans="1:6" ht="36.75" customHeight="1" x14ac:dyDescent="0.25">
      <c r="A51" s="38" t="s">
        <v>148</v>
      </c>
      <c r="B51" s="40" t="s">
        <v>8</v>
      </c>
      <c r="C51" s="40" t="s">
        <v>147</v>
      </c>
      <c r="D51" s="39" t="s">
        <v>149</v>
      </c>
      <c r="E51" s="39"/>
      <c r="F51" s="41">
        <f>F52</f>
        <v>1597.7</v>
      </c>
    </row>
    <row r="52" spans="1:6" ht="36.75" customHeight="1" x14ac:dyDescent="0.25">
      <c r="A52" s="42" t="s">
        <v>150</v>
      </c>
      <c r="B52" s="9" t="s">
        <v>8</v>
      </c>
      <c r="C52" s="9" t="s">
        <v>147</v>
      </c>
      <c r="D52" s="43" t="s">
        <v>151</v>
      </c>
      <c r="E52" s="8"/>
      <c r="F52" s="54">
        <f>F53</f>
        <v>1597.7</v>
      </c>
    </row>
    <row r="53" spans="1:6" ht="36.75" customHeight="1" x14ac:dyDescent="0.25">
      <c r="A53" s="46" t="s">
        <v>33</v>
      </c>
      <c r="B53" s="9" t="s">
        <v>8</v>
      </c>
      <c r="C53" s="9" t="s">
        <v>147</v>
      </c>
      <c r="D53" s="43" t="s">
        <v>151</v>
      </c>
      <c r="E53" s="8">
        <v>800</v>
      </c>
      <c r="F53" s="54">
        <f>F54</f>
        <v>1597.7</v>
      </c>
    </row>
    <row r="54" spans="1:6" ht="36.75" customHeight="1" x14ac:dyDescent="0.25">
      <c r="A54" s="59" t="s">
        <v>152</v>
      </c>
      <c r="B54" s="9" t="s">
        <v>8</v>
      </c>
      <c r="C54" s="9" t="s">
        <v>147</v>
      </c>
      <c r="D54" s="43" t="s">
        <v>151</v>
      </c>
      <c r="E54" s="8">
        <v>880</v>
      </c>
      <c r="F54" s="54">
        <v>1597.7</v>
      </c>
    </row>
    <row r="55" spans="1:6" ht="36.75" customHeight="1" x14ac:dyDescent="0.25">
      <c r="A55" s="62" t="s">
        <v>137</v>
      </c>
      <c r="B55" s="63" t="s">
        <v>8</v>
      </c>
      <c r="C55" s="63" t="s">
        <v>85</v>
      </c>
      <c r="D55" s="62"/>
      <c r="E55" s="62"/>
      <c r="F55" s="65">
        <f>F56</f>
        <v>20</v>
      </c>
    </row>
    <row r="56" spans="1:6" ht="36.75" customHeight="1" x14ac:dyDescent="0.25">
      <c r="A56" s="139" t="s">
        <v>134</v>
      </c>
      <c r="B56" s="141" t="s">
        <v>8</v>
      </c>
      <c r="C56" s="141" t="s">
        <v>85</v>
      </c>
      <c r="D56" s="140" t="s">
        <v>11</v>
      </c>
      <c r="E56" s="144"/>
      <c r="F56" s="151">
        <f>F57</f>
        <v>20</v>
      </c>
    </row>
    <row r="57" spans="1:6" ht="36.75" customHeight="1" x14ac:dyDescent="0.25">
      <c r="A57" s="38" t="s">
        <v>106</v>
      </c>
      <c r="B57" s="40" t="s">
        <v>8</v>
      </c>
      <c r="C57" s="40" t="s">
        <v>85</v>
      </c>
      <c r="D57" s="39" t="s">
        <v>133</v>
      </c>
      <c r="E57" s="39"/>
      <c r="F57" s="41">
        <f>F58</f>
        <v>20</v>
      </c>
    </row>
    <row r="58" spans="1:6" ht="36.75" customHeight="1" x14ac:dyDescent="0.25">
      <c r="A58" s="42" t="s">
        <v>135</v>
      </c>
      <c r="B58" s="9" t="s">
        <v>8</v>
      </c>
      <c r="C58" s="9" t="s">
        <v>85</v>
      </c>
      <c r="D58" s="43" t="s">
        <v>132</v>
      </c>
      <c r="E58" s="8"/>
      <c r="F58" s="54">
        <f>F59</f>
        <v>20</v>
      </c>
    </row>
    <row r="59" spans="1:6" ht="36.75" customHeight="1" x14ac:dyDescent="0.25">
      <c r="A59" s="46" t="s">
        <v>33</v>
      </c>
      <c r="B59" s="48" t="s">
        <v>8</v>
      </c>
      <c r="C59" s="48" t="s">
        <v>85</v>
      </c>
      <c r="D59" s="56" t="s">
        <v>132</v>
      </c>
      <c r="E59" s="49">
        <v>800</v>
      </c>
      <c r="F59" s="50">
        <f>F60</f>
        <v>20</v>
      </c>
    </row>
    <row r="60" spans="1:6" ht="36.75" customHeight="1" x14ac:dyDescent="0.25">
      <c r="A60" s="59" t="s">
        <v>136</v>
      </c>
      <c r="B60" s="9" t="s">
        <v>8</v>
      </c>
      <c r="C60" s="9" t="s">
        <v>85</v>
      </c>
      <c r="D60" s="43" t="s">
        <v>132</v>
      </c>
      <c r="E60" s="8">
        <v>870</v>
      </c>
      <c r="F60" s="54">
        <v>20</v>
      </c>
    </row>
    <row r="61" spans="1:6" ht="36.75" customHeight="1" x14ac:dyDescent="0.25">
      <c r="A61" s="62" t="s">
        <v>35</v>
      </c>
      <c r="B61" s="64" t="s">
        <v>8</v>
      </c>
      <c r="C61" s="64" t="s">
        <v>36</v>
      </c>
      <c r="D61" s="64"/>
      <c r="E61" s="63"/>
      <c r="F61" s="65">
        <f>F62+F72+F76</f>
        <v>498</v>
      </c>
    </row>
    <row r="62" spans="1:6" ht="66" customHeight="1" x14ac:dyDescent="0.25">
      <c r="A62" s="66" t="s">
        <v>37</v>
      </c>
      <c r="B62" s="39" t="s">
        <v>8</v>
      </c>
      <c r="C62" s="39" t="s">
        <v>36</v>
      </c>
      <c r="D62" s="39" t="s">
        <v>38</v>
      </c>
      <c r="E62" s="39"/>
      <c r="F62" s="74">
        <f>F63+F67</f>
        <v>180</v>
      </c>
    </row>
    <row r="63" spans="1:6" ht="94.5" customHeight="1" x14ac:dyDescent="0.25">
      <c r="A63" s="76" t="s">
        <v>39</v>
      </c>
      <c r="B63" s="78" t="s">
        <v>8</v>
      </c>
      <c r="C63" s="78" t="s">
        <v>36</v>
      </c>
      <c r="D63" s="77" t="s">
        <v>40</v>
      </c>
      <c r="E63" s="77"/>
      <c r="F63" s="79">
        <f>F64</f>
        <v>75</v>
      </c>
    </row>
    <row r="64" spans="1:6" ht="76.5" customHeight="1" x14ac:dyDescent="0.25">
      <c r="A64" s="42" t="s">
        <v>41</v>
      </c>
      <c r="B64" s="44" t="s">
        <v>8</v>
      </c>
      <c r="C64" s="44" t="s">
        <v>36</v>
      </c>
      <c r="D64" s="43" t="s">
        <v>42</v>
      </c>
      <c r="E64" s="8"/>
      <c r="F64" s="45">
        <f>F65</f>
        <v>75</v>
      </c>
    </row>
    <row r="65" spans="1:8" ht="36.75" customHeight="1" x14ac:dyDescent="0.25">
      <c r="A65" s="46" t="s">
        <v>131</v>
      </c>
      <c r="B65" s="48" t="s">
        <v>8</v>
      </c>
      <c r="C65" s="48" t="s">
        <v>36</v>
      </c>
      <c r="D65" s="43" t="s">
        <v>42</v>
      </c>
      <c r="E65" s="49">
        <v>200</v>
      </c>
      <c r="F65" s="50">
        <f>F66</f>
        <v>75</v>
      </c>
    </row>
    <row r="66" spans="1:8" ht="36.75" customHeight="1" x14ac:dyDescent="0.25">
      <c r="A66" s="51" t="s">
        <v>28</v>
      </c>
      <c r="B66" s="9" t="s">
        <v>8</v>
      </c>
      <c r="C66" s="9" t="s">
        <v>36</v>
      </c>
      <c r="D66" s="43" t="s">
        <v>42</v>
      </c>
      <c r="E66" s="8">
        <v>240</v>
      </c>
      <c r="F66" s="135">
        <v>75</v>
      </c>
    </row>
    <row r="67" spans="1:8" ht="76.5" customHeight="1" x14ac:dyDescent="0.25">
      <c r="A67" s="76" t="s">
        <v>43</v>
      </c>
      <c r="B67" s="78" t="s">
        <v>8</v>
      </c>
      <c r="C67" s="78" t="s">
        <v>36</v>
      </c>
      <c r="D67" s="77" t="s">
        <v>44</v>
      </c>
      <c r="E67" s="77"/>
      <c r="F67" s="79">
        <f t="shared" ref="F67:F69" si="0">F68</f>
        <v>105</v>
      </c>
    </row>
    <row r="68" spans="1:8" ht="38.25" customHeight="1" x14ac:dyDescent="0.25">
      <c r="A68" s="42" t="s">
        <v>45</v>
      </c>
      <c r="B68" s="44" t="s">
        <v>8</v>
      </c>
      <c r="C68" s="44" t="s">
        <v>36</v>
      </c>
      <c r="D68" s="43" t="s">
        <v>46</v>
      </c>
      <c r="E68" s="8"/>
      <c r="F68" s="45">
        <f t="shared" si="0"/>
        <v>105</v>
      </c>
    </row>
    <row r="69" spans="1:8" ht="47.25" customHeight="1" x14ac:dyDescent="0.25">
      <c r="A69" s="46" t="s">
        <v>131</v>
      </c>
      <c r="B69" s="48" t="s">
        <v>8</v>
      </c>
      <c r="C69" s="48" t="s">
        <v>36</v>
      </c>
      <c r="D69" s="43" t="s">
        <v>47</v>
      </c>
      <c r="E69" s="49">
        <v>200</v>
      </c>
      <c r="F69" s="50">
        <f t="shared" si="0"/>
        <v>105</v>
      </c>
    </row>
    <row r="70" spans="1:8" ht="48.75" customHeight="1" x14ac:dyDescent="0.25">
      <c r="A70" s="51" t="s">
        <v>28</v>
      </c>
      <c r="B70" s="9" t="s">
        <v>8</v>
      </c>
      <c r="C70" s="9" t="s">
        <v>36</v>
      </c>
      <c r="D70" s="43" t="s">
        <v>46</v>
      </c>
      <c r="E70" s="8">
        <v>240</v>
      </c>
      <c r="F70" s="145">
        <v>105</v>
      </c>
    </row>
    <row r="71" spans="1:8" ht="48.75" customHeight="1" x14ac:dyDescent="0.25">
      <c r="A71" s="139" t="s">
        <v>134</v>
      </c>
      <c r="B71" s="141" t="s">
        <v>8</v>
      </c>
      <c r="C71" s="141" t="s">
        <v>36</v>
      </c>
      <c r="D71" s="140" t="s">
        <v>11</v>
      </c>
      <c r="E71" s="144"/>
      <c r="F71" s="159">
        <f>F72</f>
        <v>318</v>
      </c>
    </row>
    <row r="72" spans="1:8" ht="52.5" customHeight="1" x14ac:dyDescent="0.25">
      <c r="A72" s="66" t="s">
        <v>48</v>
      </c>
      <c r="B72" s="39" t="s">
        <v>8</v>
      </c>
      <c r="C72" s="39">
        <v>13</v>
      </c>
      <c r="D72" s="39" t="s">
        <v>49</v>
      </c>
      <c r="E72" s="39"/>
      <c r="F72" s="41">
        <f>F73</f>
        <v>318</v>
      </c>
    </row>
    <row r="73" spans="1:8" ht="77.25" customHeight="1" x14ac:dyDescent="0.25">
      <c r="A73" s="42" t="s">
        <v>50</v>
      </c>
      <c r="B73" s="44" t="s">
        <v>8</v>
      </c>
      <c r="C73" s="44">
        <v>13</v>
      </c>
      <c r="D73" s="43" t="s">
        <v>121</v>
      </c>
      <c r="E73" s="8"/>
      <c r="F73" s="45">
        <f>F74</f>
        <v>318</v>
      </c>
    </row>
    <row r="74" spans="1:8" ht="43.5" customHeight="1" x14ac:dyDescent="0.25">
      <c r="A74" s="46" t="s">
        <v>27</v>
      </c>
      <c r="B74" s="48" t="s">
        <v>8</v>
      </c>
      <c r="C74" s="48">
        <v>13</v>
      </c>
      <c r="D74" s="43" t="s">
        <v>121</v>
      </c>
      <c r="E74" s="49">
        <v>200</v>
      </c>
      <c r="F74" s="50">
        <f>F75</f>
        <v>318</v>
      </c>
    </row>
    <row r="75" spans="1:8" ht="56.25" customHeight="1" x14ac:dyDescent="0.25">
      <c r="A75" s="51" t="s">
        <v>28</v>
      </c>
      <c r="B75" s="9" t="s">
        <v>8</v>
      </c>
      <c r="C75" s="9">
        <v>13</v>
      </c>
      <c r="D75" s="43" t="s">
        <v>121</v>
      </c>
      <c r="E75" s="8">
        <v>240</v>
      </c>
      <c r="F75" s="54">
        <v>318</v>
      </c>
    </row>
    <row r="76" spans="1:8" ht="13.9" hidden="1" x14ac:dyDescent="0.25">
      <c r="A76" s="66" t="s">
        <v>112</v>
      </c>
      <c r="B76" s="39" t="s">
        <v>8</v>
      </c>
      <c r="C76" s="39">
        <v>13</v>
      </c>
      <c r="D76" s="39" t="s">
        <v>113</v>
      </c>
      <c r="E76" s="39"/>
      <c r="F76" s="41">
        <f>F77</f>
        <v>0</v>
      </c>
    </row>
    <row r="77" spans="1:8" ht="15.6" hidden="1" x14ac:dyDescent="0.25">
      <c r="A77" s="46" t="s">
        <v>33</v>
      </c>
      <c r="B77" s="48" t="s">
        <v>8</v>
      </c>
      <c r="C77" s="48">
        <v>13</v>
      </c>
      <c r="D77" s="43" t="s">
        <v>114</v>
      </c>
      <c r="E77" s="49">
        <v>800</v>
      </c>
      <c r="F77" s="50">
        <f>F78</f>
        <v>0</v>
      </c>
    </row>
    <row r="78" spans="1:8" ht="27.6" hidden="1" x14ac:dyDescent="0.25">
      <c r="A78" s="51" t="s">
        <v>115</v>
      </c>
      <c r="B78" s="9" t="s">
        <v>8</v>
      </c>
      <c r="C78" s="9">
        <v>13</v>
      </c>
      <c r="D78" s="43" t="s">
        <v>114</v>
      </c>
      <c r="E78" s="8">
        <v>850</v>
      </c>
      <c r="F78" s="54"/>
    </row>
    <row r="79" spans="1:8" ht="75" x14ac:dyDescent="0.3">
      <c r="A79" s="23" t="s">
        <v>51</v>
      </c>
      <c r="B79" s="25" t="s">
        <v>52</v>
      </c>
      <c r="C79" s="25" t="s">
        <v>9</v>
      </c>
      <c r="D79" s="24"/>
      <c r="E79" s="24"/>
      <c r="F79" s="26">
        <f t="shared" ref="F79:F81" si="1">F80</f>
        <v>120</v>
      </c>
      <c r="H79" s="127"/>
    </row>
    <row r="80" spans="1:8" ht="47.25" x14ac:dyDescent="0.25">
      <c r="A80" s="33" t="s">
        <v>139</v>
      </c>
      <c r="B80" s="35" t="s">
        <v>52</v>
      </c>
      <c r="C80" s="35" t="s">
        <v>140</v>
      </c>
      <c r="D80" s="34"/>
      <c r="E80" s="36"/>
      <c r="F80" s="37">
        <f t="shared" si="1"/>
        <v>120</v>
      </c>
    </row>
    <row r="81" spans="1:6" ht="42.75" x14ac:dyDescent="0.25">
      <c r="A81" s="66" t="s">
        <v>117</v>
      </c>
      <c r="B81" s="39" t="s">
        <v>52</v>
      </c>
      <c r="C81" s="39">
        <v>10</v>
      </c>
      <c r="D81" s="39" t="s">
        <v>38</v>
      </c>
      <c r="E81" s="39"/>
      <c r="F81" s="81">
        <f t="shared" si="1"/>
        <v>120</v>
      </c>
    </row>
    <row r="82" spans="1:6" ht="94.5" x14ac:dyDescent="0.25">
      <c r="A82" s="76" t="s">
        <v>54</v>
      </c>
      <c r="B82" s="78" t="s">
        <v>52</v>
      </c>
      <c r="C82" s="78" t="s">
        <v>140</v>
      </c>
      <c r="D82" s="77" t="s">
        <v>55</v>
      </c>
      <c r="E82" s="77"/>
      <c r="F82" s="79">
        <f>F83</f>
        <v>120</v>
      </c>
    </row>
    <row r="83" spans="1:6" ht="71.25" x14ac:dyDescent="0.25">
      <c r="A83" s="42" t="s">
        <v>56</v>
      </c>
      <c r="B83" s="44" t="s">
        <v>52</v>
      </c>
      <c r="C83" s="44" t="s">
        <v>140</v>
      </c>
      <c r="D83" s="43" t="s">
        <v>57</v>
      </c>
      <c r="E83" s="8"/>
      <c r="F83" s="45">
        <f>F84</f>
        <v>120</v>
      </c>
    </row>
    <row r="84" spans="1:6" ht="31.5" x14ac:dyDescent="0.25">
      <c r="A84" s="46" t="s">
        <v>27</v>
      </c>
      <c r="B84" s="48" t="s">
        <v>52</v>
      </c>
      <c r="C84" s="48" t="s">
        <v>140</v>
      </c>
      <c r="D84" s="43" t="s">
        <v>57</v>
      </c>
      <c r="E84" s="49">
        <v>200</v>
      </c>
      <c r="F84" s="50">
        <f>F85</f>
        <v>120</v>
      </c>
    </row>
    <row r="85" spans="1:6" ht="30" x14ac:dyDescent="0.25">
      <c r="A85" s="51" t="s">
        <v>28</v>
      </c>
      <c r="B85" s="9" t="s">
        <v>52</v>
      </c>
      <c r="C85" s="9" t="s">
        <v>140</v>
      </c>
      <c r="D85" s="43" t="s">
        <v>57</v>
      </c>
      <c r="E85" s="8">
        <v>240</v>
      </c>
      <c r="F85" s="54">
        <v>120</v>
      </c>
    </row>
    <row r="86" spans="1:6" ht="37.5" x14ac:dyDescent="0.3">
      <c r="A86" s="23" t="s">
        <v>58</v>
      </c>
      <c r="B86" s="82" t="s">
        <v>59</v>
      </c>
      <c r="C86" s="82" t="s">
        <v>9</v>
      </c>
      <c r="D86" s="82"/>
      <c r="E86" s="82"/>
      <c r="F86" s="83">
        <f>F87</f>
        <v>70329.100000000006</v>
      </c>
    </row>
    <row r="87" spans="1:6" ht="15.75" x14ac:dyDescent="0.25">
      <c r="A87" s="63" t="s">
        <v>60</v>
      </c>
      <c r="B87" s="63" t="s">
        <v>59</v>
      </c>
      <c r="C87" s="63" t="s">
        <v>52</v>
      </c>
      <c r="D87" s="63"/>
      <c r="E87" s="63"/>
      <c r="F87" s="65">
        <f>F89</f>
        <v>70329.100000000006</v>
      </c>
    </row>
    <row r="88" spans="1:6" ht="42.75" x14ac:dyDescent="0.25">
      <c r="A88" s="66" t="s">
        <v>23</v>
      </c>
      <c r="B88" s="39" t="s">
        <v>59</v>
      </c>
      <c r="C88" s="39" t="s">
        <v>52</v>
      </c>
      <c r="D88" s="39" t="s">
        <v>24</v>
      </c>
      <c r="E88" s="39"/>
      <c r="F88" s="41">
        <f>F89</f>
        <v>70329.100000000006</v>
      </c>
    </row>
    <row r="89" spans="1:6" ht="57" x14ac:dyDescent="0.25">
      <c r="A89" s="66" t="s">
        <v>25</v>
      </c>
      <c r="B89" s="39" t="s">
        <v>59</v>
      </c>
      <c r="C89" s="39" t="s">
        <v>52</v>
      </c>
      <c r="D89" s="39" t="s">
        <v>119</v>
      </c>
      <c r="E89" s="39"/>
      <c r="F89" s="41">
        <f>F90+F93+F96+F99+F102+F105+F108+F111+F114+F117</f>
        <v>70329.100000000006</v>
      </c>
    </row>
    <row r="90" spans="1:6" ht="28.5" x14ac:dyDescent="0.25">
      <c r="A90" s="67" t="s">
        <v>61</v>
      </c>
      <c r="B90" s="61" t="s">
        <v>59</v>
      </c>
      <c r="C90" s="61" t="s">
        <v>52</v>
      </c>
      <c r="D90" s="61" t="s">
        <v>138</v>
      </c>
      <c r="E90" s="61"/>
      <c r="F90" s="68">
        <f>F92</f>
        <v>32595.200000000004</v>
      </c>
    </row>
    <row r="91" spans="1:6" ht="31.5" x14ac:dyDescent="0.25">
      <c r="A91" s="46" t="s">
        <v>27</v>
      </c>
      <c r="B91" s="49" t="s">
        <v>59</v>
      </c>
      <c r="C91" s="49" t="s">
        <v>52</v>
      </c>
      <c r="D91" s="49" t="s">
        <v>138</v>
      </c>
      <c r="E91" s="49">
        <v>200</v>
      </c>
      <c r="F91" s="84">
        <f>F92</f>
        <v>32595.200000000004</v>
      </c>
    </row>
    <row r="92" spans="1:6" ht="30" x14ac:dyDescent="0.25">
      <c r="A92" s="51" t="s">
        <v>28</v>
      </c>
      <c r="B92" s="86" t="s">
        <v>59</v>
      </c>
      <c r="C92" s="86" t="s">
        <v>52</v>
      </c>
      <c r="D92" s="8" t="s">
        <v>138</v>
      </c>
      <c r="E92" s="8">
        <v>240</v>
      </c>
      <c r="F92" s="10">
        <f>35689.3-1600-1494.1</f>
        <v>32595.200000000004</v>
      </c>
    </row>
    <row r="93" spans="1:6" ht="42.75" hidden="1" x14ac:dyDescent="0.25">
      <c r="A93" s="67" t="s">
        <v>62</v>
      </c>
      <c r="B93" s="61" t="s">
        <v>59</v>
      </c>
      <c r="C93" s="61" t="s">
        <v>52</v>
      </c>
      <c r="D93" s="61" t="s">
        <v>122</v>
      </c>
      <c r="E93" s="61"/>
      <c r="F93" s="68">
        <f>F95</f>
        <v>0</v>
      </c>
    </row>
    <row r="94" spans="1:6" ht="31.5" hidden="1" x14ac:dyDescent="0.25">
      <c r="A94" s="46" t="s">
        <v>131</v>
      </c>
      <c r="B94" s="49" t="s">
        <v>59</v>
      </c>
      <c r="C94" s="49" t="s">
        <v>52</v>
      </c>
      <c r="D94" s="49" t="s">
        <v>122</v>
      </c>
      <c r="E94" s="49">
        <v>200</v>
      </c>
      <c r="F94" s="84">
        <f>F95</f>
        <v>0</v>
      </c>
    </row>
    <row r="95" spans="1:6" ht="30" hidden="1" x14ac:dyDescent="0.25">
      <c r="A95" s="51" t="s">
        <v>28</v>
      </c>
      <c r="B95" s="86" t="s">
        <v>59</v>
      </c>
      <c r="C95" s="86" t="s">
        <v>52</v>
      </c>
      <c r="D95" s="8" t="s">
        <v>122</v>
      </c>
      <c r="E95" s="8">
        <v>240</v>
      </c>
      <c r="F95" s="10"/>
    </row>
    <row r="96" spans="1:6" ht="28.5" x14ac:dyDescent="0.25">
      <c r="A96" s="67" t="s">
        <v>63</v>
      </c>
      <c r="B96" s="61" t="s">
        <v>59</v>
      </c>
      <c r="C96" s="61" t="s">
        <v>52</v>
      </c>
      <c r="D96" s="61" t="s">
        <v>123</v>
      </c>
      <c r="E96" s="61"/>
      <c r="F96" s="68">
        <f>F98</f>
        <v>15500</v>
      </c>
    </row>
    <row r="97" spans="1:6" ht="31.5" x14ac:dyDescent="0.25">
      <c r="A97" s="46" t="s">
        <v>131</v>
      </c>
      <c r="B97" s="49" t="s">
        <v>59</v>
      </c>
      <c r="C97" s="49" t="s">
        <v>52</v>
      </c>
      <c r="D97" s="49" t="s">
        <v>123</v>
      </c>
      <c r="E97" s="49">
        <v>200</v>
      </c>
      <c r="F97" s="84">
        <f>F98</f>
        <v>15500</v>
      </c>
    </row>
    <row r="98" spans="1:6" ht="30" x14ac:dyDescent="0.25">
      <c r="A98" s="51" t="s">
        <v>28</v>
      </c>
      <c r="B98" s="86" t="s">
        <v>59</v>
      </c>
      <c r="C98" s="86" t="s">
        <v>52</v>
      </c>
      <c r="D98" s="8" t="s">
        <v>123</v>
      </c>
      <c r="E98" s="8">
        <v>240</v>
      </c>
      <c r="F98" s="10">
        <v>15500</v>
      </c>
    </row>
    <row r="99" spans="1:6" ht="42.75" x14ac:dyDescent="0.25">
      <c r="A99" s="67" t="s">
        <v>64</v>
      </c>
      <c r="B99" s="61" t="s">
        <v>59</v>
      </c>
      <c r="C99" s="61" t="s">
        <v>52</v>
      </c>
      <c r="D99" s="61" t="s">
        <v>124</v>
      </c>
      <c r="E99" s="61"/>
      <c r="F99" s="68">
        <f>F101</f>
        <v>4000</v>
      </c>
    </row>
    <row r="100" spans="1:6" ht="31.5" x14ac:dyDescent="0.25">
      <c r="A100" s="46" t="s">
        <v>131</v>
      </c>
      <c r="B100" s="49" t="s">
        <v>59</v>
      </c>
      <c r="C100" s="49" t="s">
        <v>52</v>
      </c>
      <c r="D100" s="49" t="s">
        <v>124</v>
      </c>
      <c r="E100" s="49">
        <v>200</v>
      </c>
      <c r="F100" s="84">
        <f>F101</f>
        <v>4000</v>
      </c>
    </row>
    <row r="101" spans="1:6" ht="30" x14ac:dyDescent="0.25">
      <c r="A101" s="51" t="s">
        <v>28</v>
      </c>
      <c r="B101" s="86" t="s">
        <v>59</v>
      </c>
      <c r="C101" s="86" t="s">
        <v>52</v>
      </c>
      <c r="D101" s="8" t="s">
        <v>124</v>
      </c>
      <c r="E101" s="8">
        <v>240</v>
      </c>
      <c r="F101" s="10">
        <v>4000</v>
      </c>
    </row>
    <row r="102" spans="1:6" ht="42.75" x14ac:dyDescent="0.25">
      <c r="A102" s="67" t="s">
        <v>65</v>
      </c>
      <c r="B102" s="61" t="s">
        <v>59</v>
      </c>
      <c r="C102" s="61" t="s">
        <v>52</v>
      </c>
      <c r="D102" s="61" t="s">
        <v>125</v>
      </c>
      <c r="E102" s="61"/>
      <c r="F102" s="68">
        <f>F104</f>
        <v>1299.8</v>
      </c>
    </row>
    <row r="103" spans="1:6" ht="31.5" x14ac:dyDescent="0.25">
      <c r="A103" s="46" t="s">
        <v>131</v>
      </c>
      <c r="B103" s="49" t="s">
        <v>59</v>
      </c>
      <c r="C103" s="49" t="s">
        <v>52</v>
      </c>
      <c r="D103" s="49" t="s">
        <v>125</v>
      </c>
      <c r="E103" s="49">
        <v>200</v>
      </c>
      <c r="F103" s="84">
        <f>F104</f>
        <v>1299.8</v>
      </c>
    </row>
    <row r="104" spans="1:6" ht="30" x14ac:dyDescent="0.25">
      <c r="A104" s="51" t="s">
        <v>28</v>
      </c>
      <c r="B104" s="86" t="s">
        <v>59</v>
      </c>
      <c r="C104" s="86" t="s">
        <v>52</v>
      </c>
      <c r="D104" s="8" t="s">
        <v>125</v>
      </c>
      <c r="E104" s="8">
        <v>240</v>
      </c>
      <c r="F104" s="10">
        <f>699.8+600</f>
        <v>1299.8</v>
      </c>
    </row>
    <row r="105" spans="1:6" ht="42.75" x14ac:dyDescent="0.25">
      <c r="A105" s="67" t="s">
        <v>66</v>
      </c>
      <c r="B105" s="61" t="s">
        <v>59</v>
      </c>
      <c r="C105" s="61" t="s">
        <v>52</v>
      </c>
      <c r="D105" s="61" t="s">
        <v>126</v>
      </c>
      <c r="E105" s="61"/>
      <c r="F105" s="68">
        <f>F107</f>
        <v>1872.5</v>
      </c>
    </row>
    <row r="106" spans="1:6" ht="31.5" x14ac:dyDescent="0.25">
      <c r="A106" s="46" t="s">
        <v>131</v>
      </c>
      <c r="B106" s="49" t="s">
        <v>59</v>
      </c>
      <c r="C106" s="49" t="s">
        <v>52</v>
      </c>
      <c r="D106" s="49" t="s">
        <v>126</v>
      </c>
      <c r="E106" s="49">
        <v>200</v>
      </c>
      <c r="F106" s="84">
        <f>F107</f>
        <v>1872.5</v>
      </c>
    </row>
    <row r="107" spans="1:6" ht="30" x14ac:dyDescent="0.25">
      <c r="A107" s="51" t="s">
        <v>28</v>
      </c>
      <c r="B107" s="86" t="s">
        <v>59</v>
      </c>
      <c r="C107" s="86" t="s">
        <v>52</v>
      </c>
      <c r="D107" s="8" t="s">
        <v>126</v>
      </c>
      <c r="E107" s="8">
        <v>240</v>
      </c>
      <c r="F107" s="10">
        <f>3600-1727.5</f>
        <v>1872.5</v>
      </c>
    </row>
    <row r="108" spans="1:6" ht="28.5" x14ac:dyDescent="0.25">
      <c r="A108" s="67" t="s">
        <v>67</v>
      </c>
      <c r="B108" s="61" t="s">
        <v>59</v>
      </c>
      <c r="C108" s="61" t="s">
        <v>52</v>
      </c>
      <c r="D108" s="61" t="s">
        <v>127</v>
      </c>
      <c r="E108" s="61"/>
      <c r="F108" s="68">
        <f>F110</f>
        <v>5572</v>
      </c>
    </row>
    <row r="109" spans="1:6" ht="31.5" x14ac:dyDescent="0.25">
      <c r="A109" s="46" t="s">
        <v>131</v>
      </c>
      <c r="B109" s="49" t="s">
        <v>59</v>
      </c>
      <c r="C109" s="49" t="s">
        <v>52</v>
      </c>
      <c r="D109" s="49" t="s">
        <v>127</v>
      </c>
      <c r="E109" s="49">
        <v>200</v>
      </c>
      <c r="F109" s="84">
        <f>F110</f>
        <v>5572</v>
      </c>
    </row>
    <row r="110" spans="1:6" ht="30" x14ac:dyDescent="0.25">
      <c r="A110" s="51" t="s">
        <v>28</v>
      </c>
      <c r="B110" s="86" t="s">
        <v>59</v>
      </c>
      <c r="C110" s="86" t="s">
        <v>52</v>
      </c>
      <c r="D110" s="8" t="s">
        <v>127</v>
      </c>
      <c r="E110" s="8">
        <v>240</v>
      </c>
      <c r="F110" s="10">
        <f>6000-428</f>
        <v>5572</v>
      </c>
    </row>
    <row r="111" spans="1:6" ht="28.5" x14ac:dyDescent="0.25">
      <c r="A111" s="67" t="s">
        <v>68</v>
      </c>
      <c r="B111" s="61" t="s">
        <v>59</v>
      </c>
      <c r="C111" s="61" t="s">
        <v>52</v>
      </c>
      <c r="D111" s="61" t="s">
        <v>128</v>
      </c>
      <c r="E111" s="61"/>
      <c r="F111" s="68">
        <f>F113</f>
        <v>7189.6</v>
      </c>
    </row>
    <row r="112" spans="1:6" ht="31.5" x14ac:dyDescent="0.25">
      <c r="A112" s="46" t="s">
        <v>131</v>
      </c>
      <c r="B112" s="49" t="s">
        <v>59</v>
      </c>
      <c r="C112" s="49" t="s">
        <v>52</v>
      </c>
      <c r="D112" s="49" t="s">
        <v>128</v>
      </c>
      <c r="E112" s="49">
        <v>200</v>
      </c>
      <c r="F112" s="84">
        <f>F113</f>
        <v>7189.6</v>
      </c>
    </row>
    <row r="113" spans="1:6" ht="30" x14ac:dyDescent="0.25">
      <c r="A113" s="51" t="s">
        <v>28</v>
      </c>
      <c r="B113" s="86" t="s">
        <v>59</v>
      </c>
      <c r="C113" s="86" t="s">
        <v>52</v>
      </c>
      <c r="D113" s="8" t="s">
        <v>128</v>
      </c>
      <c r="E113" s="8">
        <v>240</v>
      </c>
      <c r="F113" s="10">
        <f>2540+1000+3221.6+428</f>
        <v>7189.6</v>
      </c>
    </row>
    <row r="114" spans="1:6" ht="28.5" x14ac:dyDescent="0.25">
      <c r="A114" s="67" t="s">
        <v>69</v>
      </c>
      <c r="B114" s="57" t="s">
        <v>59</v>
      </c>
      <c r="C114" s="57" t="s">
        <v>52</v>
      </c>
      <c r="D114" s="43" t="s">
        <v>129</v>
      </c>
      <c r="E114" s="8"/>
      <c r="F114" s="68">
        <f>F115</f>
        <v>2300</v>
      </c>
    </row>
    <row r="115" spans="1:6" ht="31.5" x14ac:dyDescent="0.25">
      <c r="A115" s="46" t="s">
        <v>131</v>
      </c>
      <c r="B115" s="49" t="s">
        <v>59</v>
      </c>
      <c r="C115" s="49" t="s">
        <v>52</v>
      </c>
      <c r="D115" s="49" t="s">
        <v>129</v>
      </c>
      <c r="E115" s="49">
        <v>200</v>
      </c>
      <c r="F115" s="84">
        <f>F116</f>
        <v>2300</v>
      </c>
    </row>
    <row r="116" spans="1:6" ht="30" x14ac:dyDescent="0.25">
      <c r="A116" s="51" t="s">
        <v>28</v>
      </c>
      <c r="B116" s="86" t="s">
        <v>59</v>
      </c>
      <c r="C116" s="86" t="s">
        <v>52</v>
      </c>
      <c r="D116" s="8" t="s">
        <v>129</v>
      </c>
      <c r="E116" s="8">
        <v>240</v>
      </c>
      <c r="F116" s="10">
        <f>2300</f>
        <v>2300</v>
      </c>
    </row>
    <row r="117" spans="1:6" ht="28.5" hidden="1" x14ac:dyDescent="0.25">
      <c r="A117" s="67" t="s">
        <v>70</v>
      </c>
      <c r="B117" s="57" t="s">
        <v>59</v>
      </c>
      <c r="C117" s="57" t="s">
        <v>52</v>
      </c>
      <c r="D117" s="43" t="s">
        <v>130</v>
      </c>
      <c r="E117" s="8"/>
      <c r="F117" s="68">
        <f>F118</f>
        <v>0</v>
      </c>
    </row>
    <row r="118" spans="1:6" ht="31.5" hidden="1" x14ac:dyDescent="0.25">
      <c r="A118" s="46" t="s">
        <v>27</v>
      </c>
      <c r="B118" s="49" t="s">
        <v>59</v>
      </c>
      <c r="C118" s="49" t="s">
        <v>52</v>
      </c>
      <c r="D118" s="49" t="s">
        <v>130</v>
      </c>
      <c r="E118" s="49">
        <v>200</v>
      </c>
      <c r="F118" s="84">
        <f>F119</f>
        <v>0</v>
      </c>
    </row>
    <row r="119" spans="1:6" ht="30" hidden="1" x14ac:dyDescent="0.25">
      <c r="A119" s="51" t="s">
        <v>28</v>
      </c>
      <c r="B119" s="86" t="s">
        <v>59</v>
      </c>
      <c r="C119" s="86" t="s">
        <v>52</v>
      </c>
      <c r="D119" s="8" t="s">
        <v>130</v>
      </c>
      <c r="E119" s="8">
        <v>240</v>
      </c>
      <c r="F119" s="10"/>
    </row>
    <row r="120" spans="1:6" ht="13.9" hidden="1" x14ac:dyDescent="0.25">
      <c r="A120" s="51"/>
      <c r="B120" s="9"/>
      <c r="C120" s="9"/>
      <c r="D120" s="43"/>
      <c r="E120" s="8"/>
      <c r="F120" s="54"/>
    </row>
    <row r="121" spans="1:6" ht="31.5" customHeight="1" x14ac:dyDescent="0.3">
      <c r="A121" s="23" t="s">
        <v>71</v>
      </c>
      <c r="B121" s="24" t="s">
        <v>72</v>
      </c>
      <c r="C121" s="24" t="s">
        <v>9</v>
      </c>
      <c r="D121" s="23"/>
      <c r="E121" s="23"/>
      <c r="F121" s="117">
        <f>F122</f>
        <v>2467.6</v>
      </c>
    </row>
    <row r="122" spans="1:6" ht="35.25" customHeight="1" x14ac:dyDescent="0.25">
      <c r="A122" s="89" t="s">
        <v>73</v>
      </c>
      <c r="B122" s="91" t="s">
        <v>72</v>
      </c>
      <c r="C122" s="91" t="s">
        <v>8</v>
      </c>
      <c r="D122" s="90"/>
      <c r="E122" s="90"/>
      <c r="F122" s="128">
        <f>F123</f>
        <v>2467.6</v>
      </c>
    </row>
    <row r="123" spans="1:6" ht="42.75" x14ac:dyDescent="0.25">
      <c r="A123" s="38" t="s">
        <v>74</v>
      </c>
      <c r="B123" s="40" t="s">
        <v>72</v>
      </c>
      <c r="C123" s="40" t="s">
        <v>8</v>
      </c>
      <c r="D123" s="39" t="s">
        <v>75</v>
      </c>
      <c r="E123" s="73"/>
      <c r="F123" s="74">
        <f>F124+F128</f>
        <v>2467.6</v>
      </c>
    </row>
    <row r="124" spans="1:6" ht="47.25" x14ac:dyDescent="0.25">
      <c r="A124" s="76" t="s">
        <v>76</v>
      </c>
      <c r="B124" s="129" t="s">
        <v>72</v>
      </c>
      <c r="C124" s="78" t="s">
        <v>8</v>
      </c>
      <c r="D124" s="77" t="s">
        <v>77</v>
      </c>
      <c r="E124" s="77"/>
      <c r="F124" s="130">
        <f>F125</f>
        <v>1817.6</v>
      </c>
    </row>
    <row r="125" spans="1:6" ht="42.75" x14ac:dyDescent="0.25">
      <c r="A125" s="42" t="s">
        <v>78</v>
      </c>
      <c r="B125" s="44" t="s">
        <v>72</v>
      </c>
      <c r="C125" s="44" t="s">
        <v>8</v>
      </c>
      <c r="D125" s="43" t="s">
        <v>79</v>
      </c>
      <c r="E125" s="8"/>
      <c r="F125" s="119">
        <f>F126</f>
        <v>1817.6</v>
      </c>
    </row>
    <row r="126" spans="1:6" ht="31.5" x14ac:dyDescent="0.25">
      <c r="A126" s="46" t="s">
        <v>131</v>
      </c>
      <c r="B126" s="48" t="s">
        <v>72</v>
      </c>
      <c r="C126" s="48" t="s">
        <v>8</v>
      </c>
      <c r="D126" s="43" t="s">
        <v>79</v>
      </c>
      <c r="E126" s="49">
        <v>200</v>
      </c>
      <c r="F126" s="120">
        <f>F127</f>
        <v>1817.6</v>
      </c>
    </row>
    <row r="127" spans="1:6" ht="30" x14ac:dyDescent="0.25">
      <c r="A127" s="51" t="s">
        <v>28</v>
      </c>
      <c r="B127" s="9" t="s">
        <v>72</v>
      </c>
      <c r="C127" s="9" t="s">
        <v>8</v>
      </c>
      <c r="D127" s="43" t="s">
        <v>79</v>
      </c>
      <c r="E127" s="8">
        <v>240</v>
      </c>
      <c r="F127" s="124">
        <v>1817.6</v>
      </c>
    </row>
    <row r="128" spans="1:6" ht="47.25" x14ac:dyDescent="0.25">
      <c r="A128" s="76" t="s">
        <v>80</v>
      </c>
      <c r="B128" s="129" t="s">
        <v>72</v>
      </c>
      <c r="C128" s="78" t="s">
        <v>8</v>
      </c>
      <c r="D128" s="77" t="s">
        <v>81</v>
      </c>
      <c r="E128" s="77"/>
      <c r="F128" s="130">
        <f>F129</f>
        <v>650</v>
      </c>
    </row>
    <row r="129" spans="1:6" ht="42.75" x14ac:dyDescent="0.25">
      <c r="A129" s="42" t="s">
        <v>82</v>
      </c>
      <c r="B129" s="44" t="s">
        <v>72</v>
      </c>
      <c r="C129" s="44" t="s">
        <v>8</v>
      </c>
      <c r="D129" s="43" t="s">
        <v>83</v>
      </c>
      <c r="E129" s="8"/>
      <c r="F129" s="119">
        <f>F130</f>
        <v>650</v>
      </c>
    </row>
    <row r="130" spans="1:6" ht="31.5" x14ac:dyDescent="0.25">
      <c r="A130" s="46" t="s">
        <v>131</v>
      </c>
      <c r="B130" s="48" t="s">
        <v>72</v>
      </c>
      <c r="C130" s="48" t="s">
        <v>8</v>
      </c>
      <c r="D130" s="43" t="s">
        <v>83</v>
      </c>
      <c r="E130" s="49">
        <v>200</v>
      </c>
      <c r="F130" s="120">
        <f>F131</f>
        <v>650</v>
      </c>
    </row>
    <row r="131" spans="1:6" ht="30" x14ac:dyDescent="0.25">
      <c r="A131" s="51" t="s">
        <v>28</v>
      </c>
      <c r="B131" s="9" t="s">
        <v>72</v>
      </c>
      <c r="C131" s="9" t="s">
        <v>8</v>
      </c>
      <c r="D131" s="43" t="s">
        <v>83</v>
      </c>
      <c r="E131" s="8">
        <v>240</v>
      </c>
      <c r="F131" s="124">
        <v>650</v>
      </c>
    </row>
    <row r="132" spans="1:6" ht="33" customHeight="1" x14ac:dyDescent="0.3">
      <c r="A132" s="23" t="s">
        <v>84</v>
      </c>
      <c r="B132" s="24" t="s">
        <v>85</v>
      </c>
      <c r="C132" s="24" t="s">
        <v>9</v>
      </c>
      <c r="D132" s="23"/>
      <c r="E132" s="23"/>
      <c r="F132" s="117">
        <f>F134</f>
        <v>600</v>
      </c>
    </row>
    <row r="133" spans="1:6" ht="27.75" customHeight="1" x14ac:dyDescent="0.25">
      <c r="A133" s="131" t="s">
        <v>86</v>
      </c>
      <c r="B133" s="94" t="s">
        <v>85</v>
      </c>
      <c r="C133" s="94" t="s">
        <v>8</v>
      </c>
      <c r="D133" s="93"/>
      <c r="E133" s="93"/>
      <c r="F133" s="132">
        <f>F134</f>
        <v>600</v>
      </c>
    </row>
    <row r="134" spans="1:6" ht="42.75" x14ac:dyDescent="0.25">
      <c r="A134" s="38" t="s">
        <v>87</v>
      </c>
      <c r="B134" s="40" t="s">
        <v>85</v>
      </c>
      <c r="C134" s="40" t="s">
        <v>8</v>
      </c>
      <c r="D134" s="39" t="s">
        <v>88</v>
      </c>
      <c r="E134" s="73"/>
      <c r="F134" s="74">
        <f>F135</f>
        <v>600</v>
      </c>
    </row>
    <row r="135" spans="1:6" ht="42.75" x14ac:dyDescent="0.25">
      <c r="A135" s="42" t="s">
        <v>89</v>
      </c>
      <c r="B135" s="44" t="s">
        <v>85</v>
      </c>
      <c r="C135" s="44" t="s">
        <v>8</v>
      </c>
      <c r="D135" s="43" t="s">
        <v>90</v>
      </c>
      <c r="E135" s="8"/>
      <c r="F135" s="119">
        <f>F136</f>
        <v>600</v>
      </c>
    </row>
    <row r="136" spans="1:6" ht="31.5" x14ac:dyDescent="0.25">
      <c r="A136" s="46" t="s">
        <v>131</v>
      </c>
      <c r="B136" s="48" t="s">
        <v>85</v>
      </c>
      <c r="C136" s="48" t="s">
        <v>8</v>
      </c>
      <c r="D136" s="43" t="s">
        <v>90</v>
      </c>
      <c r="E136" s="49">
        <v>200</v>
      </c>
      <c r="F136" s="120">
        <f>F137</f>
        <v>600</v>
      </c>
    </row>
    <row r="137" spans="1:6" ht="30" x14ac:dyDescent="0.25">
      <c r="A137" s="51" t="s">
        <v>28</v>
      </c>
      <c r="B137" s="48" t="s">
        <v>85</v>
      </c>
      <c r="C137" s="48" t="s">
        <v>8</v>
      </c>
      <c r="D137" s="43" t="s">
        <v>90</v>
      </c>
      <c r="E137" s="8">
        <v>240</v>
      </c>
      <c r="F137" s="124">
        <v>600</v>
      </c>
    </row>
    <row r="138" spans="1:6" ht="28.5" customHeight="1" x14ac:dyDescent="0.25">
      <c r="A138" s="101" t="s">
        <v>98</v>
      </c>
      <c r="B138" s="103"/>
      <c r="C138" s="103"/>
      <c r="D138" s="102"/>
      <c r="E138" s="102"/>
      <c r="F138" s="133">
        <f>F132+F121+F79+F12+F86</f>
        <v>94808.400000000009</v>
      </c>
    </row>
    <row r="139" spans="1:6" s="105" customFormat="1" ht="30" hidden="1" x14ac:dyDescent="0.25">
      <c r="A139" s="55" t="s">
        <v>99</v>
      </c>
      <c r="B139" s="57" t="s">
        <v>8</v>
      </c>
      <c r="C139" s="57" t="s">
        <v>22</v>
      </c>
      <c r="D139" s="56">
        <v>73</v>
      </c>
      <c r="E139" s="56"/>
      <c r="F139" s="123">
        <v>0</v>
      </c>
    </row>
    <row r="140" spans="1:6" ht="31.5" hidden="1" x14ac:dyDescent="0.25">
      <c r="A140" s="46" t="s">
        <v>28</v>
      </c>
      <c r="B140" s="48" t="s">
        <v>8</v>
      </c>
      <c r="C140" s="48" t="s">
        <v>22</v>
      </c>
      <c r="D140" s="49">
        <v>73</v>
      </c>
      <c r="E140" s="49">
        <v>240</v>
      </c>
      <c r="F140" s="120">
        <v>0</v>
      </c>
    </row>
    <row r="141" spans="1:6" ht="31.5" hidden="1" x14ac:dyDescent="0.25">
      <c r="A141" s="59" t="s">
        <v>100</v>
      </c>
      <c r="B141" s="9" t="s">
        <v>8</v>
      </c>
      <c r="C141" s="9" t="s">
        <v>22</v>
      </c>
      <c r="D141" s="8">
        <v>73</v>
      </c>
      <c r="E141" s="8">
        <v>243</v>
      </c>
      <c r="F141" s="124"/>
    </row>
    <row r="142" spans="1:6" ht="31.5" hidden="1" x14ac:dyDescent="0.25">
      <c r="A142" s="59" t="s">
        <v>101</v>
      </c>
      <c r="B142" s="9" t="s">
        <v>8</v>
      </c>
      <c r="C142" s="9" t="s">
        <v>22</v>
      </c>
      <c r="D142" s="8">
        <v>73</v>
      </c>
      <c r="E142" s="8">
        <v>244</v>
      </c>
      <c r="F142" s="124"/>
    </row>
    <row r="143" spans="1:6" ht="9.75" hidden="1" customHeight="1" x14ac:dyDescent="0.25">
      <c r="A143" s="46"/>
      <c r="B143" s="9"/>
      <c r="C143" s="9"/>
      <c r="D143" s="8"/>
      <c r="E143" s="8"/>
      <c r="F143" s="124"/>
    </row>
    <row r="144" spans="1:6" ht="28.5" hidden="1" x14ac:dyDescent="0.25">
      <c r="A144" s="38" t="s">
        <v>102</v>
      </c>
      <c r="B144" s="40" t="s">
        <v>8</v>
      </c>
      <c r="C144" s="40" t="s">
        <v>22</v>
      </c>
      <c r="D144" s="39">
        <v>75</v>
      </c>
      <c r="E144" s="73"/>
      <c r="F144" s="74">
        <v>0</v>
      </c>
    </row>
    <row r="145" spans="1:7" ht="57" hidden="1" x14ac:dyDescent="0.25">
      <c r="A145" s="42" t="s">
        <v>103</v>
      </c>
      <c r="B145" s="44" t="s">
        <v>8</v>
      </c>
      <c r="C145" s="44" t="s">
        <v>22</v>
      </c>
      <c r="D145" s="43">
        <v>75</v>
      </c>
      <c r="E145" s="43"/>
      <c r="F145" s="119">
        <v>0</v>
      </c>
    </row>
    <row r="146" spans="1:7" s="105" customFormat="1" ht="30" hidden="1" x14ac:dyDescent="0.25">
      <c r="A146" s="55" t="s">
        <v>104</v>
      </c>
      <c r="B146" s="57" t="s">
        <v>8</v>
      </c>
      <c r="C146" s="57" t="s">
        <v>22</v>
      </c>
      <c r="D146" s="56">
        <v>75</v>
      </c>
      <c r="E146" s="56"/>
      <c r="F146" s="123">
        <v>0</v>
      </c>
    </row>
    <row r="147" spans="1:7" ht="31.5" hidden="1" x14ac:dyDescent="0.25">
      <c r="A147" s="46" t="s">
        <v>20</v>
      </c>
      <c r="B147" s="48" t="s">
        <v>8</v>
      </c>
      <c r="C147" s="48" t="s">
        <v>22</v>
      </c>
      <c r="D147" s="49">
        <v>75</v>
      </c>
      <c r="E147" s="49">
        <v>120</v>
      </c>
      <c r="F147" s="124">
        <v>0</v>
      </c>
    </row>
    <row r="148" spans="1:7" ht="31.5" hidden="1" x14ac:dyDescent="0.25">
      <c r="A148" s="59" t="s">
        <v>105</v>
      </c>
      <c r="B148" s="9" t="s">
        <v>8</v>
      </c>
      <c r="C148" s="9" t="s">
        <v>22</v>
      </c>
      <c r="D148" s="8">
        <v>75</v>
      </c>
      <c r="E148" s="8">
        <v>121</v>
      </c>
      <c r="F148" s="124"/>
    </row>
    <row r="149" spans="1:7" ht="31.5" hidden="1" x14ac:dyDescent="0.25">
      <c r="A149" s="46" t="s">
        <v>28</v>
      </c>
      <c r="B149" s="48" t="s">
        <v>8</v>
      </c>
      <c r="C149" s="48" t="s">
        <v>22</v>
      </c>
      <c r="D149" s="49">
        <v>75</v>
      </c>
      <c r="E149" s="49">
        <v>240</v>
      </c>
      <c r="F149" s="120">
        <v>0</v>
      </c>
    </row>
    <row r="150" spans="1:7" ht="31.5" hidden="1" x14ac:dyDescent="0.25">
      <c r="A150" s="59" t="s">
        <v>101</v>
      </c>
      <c r="B150" s="9" t="s">
        <v>8</v>
      </c>
      <c r="C150" s="9" t="s">
        <v>22</v>
      </c>
      <c r="D150" s="8">
        <v>75</v>
      </c>
      <c r="E150" s="8">
        <v>244</v>
      </c>
      <c r="F150" s="124"/>
    </row>
    <row r="151" spans="1:7" hidden="1" x14ac:dyDescent="0.25">
      <c r="A151" s="51"/>
      <c r="B151" s="9"/>
      <c r="C151" s="9"/>
      <c r="D151" s="8"/>
      <c r="E151" s="8"/>
      <c r="F151" s="124"/>
    </row>
    <row r="152" spans="1:7" ht="15.75" hidden="1" x14ac:dyDescent="0.25">
      <c r="A152" s="62" t="s">
        <v>106</v>
      </c>
      <c r="B152" s="64" t="s">
        <v>8</v>
      </c>
      <c r="C152" s="64" t="s">
        <v>85</v>
      </c>
      <c r="D152" s="63"/>
      <c r="E152" s="63"/>
      <c r="F152" s="122">
        <v>0</v>
      </c>
    </row>
    <row r="153" spans="1:7" ht="28.5" hidden="1" customHeight="1" x14ac:dyDescent="0.25">
      <c r="A153" s="38" t="s">
        <v>107</v>
      </c>
      <c r="B153" s="40" t="s">
        <v>8</v>
      </c>
      <c r="C153" s="40" t="s">
        <v>85</v>
      </c>
      <c r="D153" s="39">
        <v>74</v>
      </c>
      <c r="E153" s="73"/>
      <c r="F153" s="74">
        <v>0</v>
      </c>
    </row>
    <row r="154" spans="1:7" ht="28.5" hidden="1" x14ac:dyDescent="0.25">
      <c r="A154" s="42" t="s">
        <v>108</v>
      </c>
      <c r="B154" s="44" t="s">
        <v>8</v>
      </c>
      <c r="C154" s="44" t="s">
        <v>85</v>
      </c>
      <c r="D154" s="43">
        <v>74</v>
      </c>
      <c r="E154" s="43"/>
      <c r="F154" s="119">
        <v>0</v>
      </c>
    </row>
    <row r="155" spans="1:7" s="105" customFormat="1" ht="30" hidden="1" x14ac:dyDescent="0.25">
      <c r="A155" s="55" t="s">
        <v>108</v>
      </c>
      <c r="B155" s="57" t="s">
        <v>8</v>
      </c>
      <c r="C155" s="57" t="s">
        <v>85</v>
      </c>
      <c r="D155" s="56">
        <v>74</v>
      </c>
      <c r="E155" s="56"/>
      <c r="F155" s="123">
        <v>0</v>
      </c>
    </row>
    <row r="156" spans="1:7" ht="15.75" hidden="1" x14ac:dyDescent="0.25">
      <c r="A156" s="46" t="s">
        <v>109</v>
      </c>
      <c r="B156" s="48" t="s">
        <v>8</v>
      </c>
      <c r="C156" s="48" t="s">
        <v>85</v>
      </c>
      <c r="D156" s="49">
        <v>74</v>
      </c>
      <c r="E156" s="49">
        <v>870</v>
      </c>
      <c r="F156" s="124"/>
    </row>
    <row r="157" spans="1:7" x14ac:dyDescent="0.25">
      <c r="G157" s="75"/>
    </row>
    <row r="158" spans="1:7" ht="18.75" x14ac:dyDescent="0.3">
      <c r="A158" s="107" t="s">
        <v>110</v>
      </c>
      <c r="B158" s="108"/>
      <c r="C158" s="108"/>
      <c r="D158" s="108"/>
    </row>
    <row r="159" spans="1:7" ht="30" customHeight="1" x14ac:dyDescent="0.25">
      <c r="A159" s="166" t="s">
        <v>118</v>
      </c>
      <c r="B159" s="167"/>
      <c r="C159" s="167"/>
      <c r="D159" s="167"/>
      <c r="E159" s="167"/>
      <c r="F159" s="167"/>
    </row>
  </sheetData>
  <mergeCells count="3">
    <mergeCell ref="D2:F3"/>
    <mergeCell ref="A8:F8"/>
    <mergeCell ref="A159:F159"/>
  </mergeCells>
  <pageMargins left="0.70866141732283472" right="0.70866141732283472" top="0.55118110236220474" bottom="0.55118110236220474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2"/>
  <sheetViews>
    <sheetView tabSelected="1" topLeftCell="A14" zoomScale="86" zoomScaleNormal="86" workbookViewId="0">
      <selection activeCell="A43" sqref="A43"/>
    </sheetView>
  </sheetViews>
  <sheetFormatPr defaultColWidth="9.140625" defaultRowHeight="15" x14ac:dyDescent="0.25"/>
  <cols>
    <col min="1" max="1" width="73.5703125" style="1" customWidth="1"/>
    <col min="2" max="2" width="11.5703125" style="2" customWidth="1"/>
    <col min="3" max="3" width="9.140625" style="3"/>
    <col min="4" max="4" width="11" style="3" customWidth="1"/>
    <col min="5" max="5" width="21.140625" style="2" customWidth="1"/>
    <col min="6" max="6" width="14.42578125" style="2" customWidth="1"/>
    <col min="7" max="7" width="15" style="7" customWidth="1"/>
    <col min="8" max="9" width="9.140625" style="6"/>
    <col min="10" max="10" width="17.28515625" style="6" customWidth="1"/>
    <col min="11" max="16384" width="9.140625" style="6"/>
  </cols>
  <sheetData>
    <row r="1" spans="1:10" ht="18.75" x14ac:dyDescent="0.25">
      <c r="F1" s="4"/>
      <c r="G1" s="5" t="s">
        <v>153</v>
      </c>
    </row>
    <row r="2" spans="1:10" ht="60" customHeight="1" x14ac:dyDescent="0.25">
      <c r="E2" s="168" t="s">
        <v>142</v>
      </c>
      <c r="F2" s="168"/>
      <c r="G2" s="168"/>
    </row>
    <row r="3" spans="1:10" ht="43.5" customHeight="1" x14ac:dyDescent="0.25">
      <c r="E3" s="168"/>
      <c r="F3" s="168"/>
      <c r="G3" s="168"/>
    </row>
    <row r="4" spans="1:10" ht="4.5" hidden="1" customHeight="1" x14ac:dyDescent="0.25"/>
    <row r="5" spans="1:10" ht="13.9" hidden="1" x14ac:dyDescent="0.25"/>
    <row r="6" spans="1:10" ht="13.9" hidden="1" x14ac:dyDescent="0.25"/>
    <row r="7" spans="1:10" ht="13.9" hidden="1" x14ac:dyDescent="0.25"/>
    <row r="8" spans="1:10" ht="99" customHeight="1" x14ac:dyDescent="0.25">
      <c r="A8" s="165" t="s">
        <v>145</v>
      </c>
      <c r="B8" s="165"/>
      <c r="C8" s="165"/>
      <c r="D8" s="165"/>
      <c r="E8" s="165"/>
      <c r="F8" s="165"/>
      <c r="G8" s="165"/>
    </row>
    <row r="9" spans="1:10" ht="24" customHeight="1" x14ac:dyDescent="0.25">
      <c r="A9" s="8" t="s">
        <v>0</v>
      </c>
      <c r="B9" s="8" t="s">
        <v>1</v>
      </c>
      <c r="C9" s="9" t="s">
        <v>2</v>
      </c>
      <c r="D9" s="9" t="s">
        <v>3</v>
      </c>
      <c r="E9" s="8" t="s">
        <v>4</v>
      </c>
      <c r="F9" s="8" t="s">
        <v>5</v>
      </c>
      <c r="G9" s="163">
        <v>2021</v>
      </c>
      <c r="J9" s="11"/>
    </row>
    <row r="10" spans="1:10" ht="24" hidden="1" customHeight="1" x14ac:dyDescent="0.25">
      <c r="A10" s="12"/>
      <c r="B10" s="12"/>
      <c r="C10" s="13"/>
      <c r="D10" s="13"/>
      <c r="E10" s="14"/>
      <c r="F10" s="14"/>
      <c r="G10" s="15"/>
    </row>
    <row r="11" spans="1:10" ht="66" customHeight="1" x14ac:dyDescent="0.25">
      <c r="A11" s="16" t="s">
        <v>6</v>
      </c>
      <c r="B11" s="17">
        <v>930</v>
      </c>
      <c r="C11" s="18"/>
      <c r="D11" s="18"/>
      <c r="E11" s="19"/>
      <c r="F11" s="20"/>
      <c r="G11" s="21">
        <f>G12+G87+G94+G129+G140</f>
        <v>91581.400000000009</v>
      </c>
      <c r="I11" s="22"/>
    </row>
    <row r="12" spans="1:10" ht="18.75" x14ac:dyDescent="0.3">
      <c r="A12" s="23" t="s">
        <v>7</v>
      </c>
      <c r="B12" s="24">
        <v>930</v>
      </c>
      <c r="C12" s="25" t="s">
        <v>8</v>
      </c>
      <c r="D12" s="25" t="s">
        <v>9</v>
      </c>
      <c r="E12" s="24"/>
      <c r="F12" s="24"/>
      <c r="G12" s="26">
        <f>G14+G38+G69+G63+G57</f>
        <v>18064.7</v>
      </c>
      <c r="I12" s="22"/>
      <c r="J12" s="22"/>
    </row>
    <row r="13" spans="1:10" ht="18.75" hidden="1" x14ac:dyDescent="0.25">
      <c r="A13" s="27" t="s">
        <v>10</v>
      </c>
      <c r="B13" s="28">
        <v>930</v>
      </c>
      <c r="C13" s="29" t="s">
        <v>8</v>
      </c>
      <c r="D13" s="29" t="s">
        <v>9</v>
      </c>
      <c r="E13" s="28" t="s">
        <v>11</v>
      </c>
      <c r="F13" s="30"/>
      <c r="G13" s="31">
        <f>G16+G49+G80+G84</f>
        <v>10977.100000000002</v>
      </c>
      <c r="H13" s="32"/>
      <c r="I13" s="22"/>
      <c r="J13" s="22"/>
    </row>
    <row r="14" spans="1:10" ht="31.5" x14ac:dyDescent="0.25">
      <c r="A14" s="33" t="s">
        <v>12</v>
      </c>
      <c r="B14" s="34">
        <v>930</v>
      </c>
      <c r="C14" s="35" t="s">
        <v>8</v>
      </c>
      <c r="D14" s="35" t="s">
        <v>13</v>
      </c>
      <c r="E14" s="34"/>
      <c r="F14" s="36"/>
      <c r="G14" s="37">
        <f>G16</f>
        <v>1432.2</v>
      </c>
      <c r="H14" s="32"/>
      <c r="J14" s="22"/>
    </row>
    <row r="15" spans="1:10" ht="38.25" customHeight="1" x14ac:dyDescent="0.25">
      <c r="A15" s="139" t="s">
        <v>134</v>
      </c>
      <c r="B15" s="140">
        <v>930</v>
      </c>
      <c r="C15" s="141" t="s">
        <v>8</v>
      </c>
      <c r="D15" s="141" t="s">
        <v>13</v>
      </c>
      <c r="E15" s="140" t="s">
        <v>11</v>
      </c>
      <c r="F15" s="142"/>
      <c r="G15" s="143">
        <f>G16</f>
        <v>1432.2</v>
      </c>
      <c r="H15" s="32"/>
      <c r="J15" s="22"/>
    </row>
    <row r="16" spans="1:10" ht="21.6" customHeight="1" x14ac:dyDescent="0.25">
      <c r="A16" s="38" t="s">
        <v>14</v>
      </c>
      <c r="B16" s="39">
        <v>930</v>
      </c>
      <c r="C16" s="40" t="s">
        <v>8</v>
      </c>
      <c r="D16" s="40" t="s">
        <v>13</v>
      </c>
      <c r="E16" s="39" t="s">
        <v>15</v>
      </c>
      <c r="F16" s="39"/>
      <c r="G16" s="41">
        <f>G17</f>
        <v>1432.2</v>
      </c>
      <c r="J16" s="22"/>
    </row>
    <row r="17" spans="1:10" ht="28.5" x14ac:dyDescent="0.25">
      <c r="A17" s="42" t="s">
        <v>16</v>
      </c>
      <c r="B17" s="43">
        <v>930</v>
      </c>
      <c r="C17" s="44" t="s">
        <v>8</v>
      </c>
      <c r="D17" s="44" t="s">
        <v>13</v>
      </c>
      <c r="E17" s="43" t="s">
        <v>17</v>
      </c>
      <c r="F17" s="8"/>
      <c r="G17" s="45">
        <f>G18</f>
        <v>1432.2</v>
      </c>
      <c r="J17" s="22"/>
    </row>
    <row r="18" spans="1:10" ht="63" x14ac:dyDescent="0.25">
      <c r="A18" s="46" t="s">
        <v>18</v>
      </c>
      <c r="B18" s="47" t="s">
        <v>19</v>
      </c>
      <c r="C18" s="48" t="s">
        <v>8</v>
      </c>
      <c r="D18" s="48" t="s">
        <v>13</v>
      </c>
      <c r="E18" s="43" t="s">
        <v>17</v>
      </c>
      <c r="F18" s="49">
        <v>100</v>
      </c>
      <c r="G18" s="50">
        <f>G19</f>
        <v>1432.2</v>
      </c>
      <c r="J18" s="22"/>
    </row>
    <row r="19" spans="1:10" ht="33.75" customHeight="1" x14ac:dyDescent="0.25">
      <c r="A19" s="51" t="s">
        <v>20</v>
      </c>
      <c r="B19" s="52" t="s">
        <v>19</v>
      </c>
      <c r="C19" s="9" t="s">
        <v>8</v>
      </c>
      <c r="D19" s="9" t="s">
        <v>13</v>
      </c>
      <c r="E19" s="43" t="s">
        <v>17</v>
      </c>
      <c r="F19" s="8">
        <v>120</v>
      </c>
      <c r="G19" s="53">
        <f>1552.2-120</f>
        <v>1432.2</v>
      </c>
    </row>
    <row r="20" spans="1:10" hidden="1" x14ac:dyDescent="0.25">
      <c r="A20" s="51"/>
      <c r="B20" s="8"/>
      <c r="C20" s="9"/>
      <c r="D20" s="9"/>
      <c r="E20" s="8"/>
      <c r="F20" s="8"/>
      <c r="G20" s="54"/>
      <c r="J20" s="22"/>
    </row>
    <row r="21" spans="1:10" hidden="1" x14ac:dyDescent="0.25">
      <c r="A21" s="42"/>
      <c r="B21" s="43"/>
      <c r="C21" s="44"/>
      <c r="D21" s="44"/>
      <c r="E21" s="43"/>
      <c r="F21" s="43"/>
      <c r="G21" s="45"/>
    </row>
    <row r="22" spans="1:10" hidden="1" x14ac:dyDescent="0.25">
      <c r="A22" s="55"/>
      <c r="B22" s="56"/>
      <c r="C22" s="57"/>
      <c r="D22" s="57"/>
      <c r="E22" s="56"/>
      <c r="F22" s="8"/>
      <c r="G22" s="58"/>
    </row>
    <row r="23" spans="1:10" ht="15.75" hidden="1" x14ac:dyDescent="0.25">
      <c r="A23" s="46"/>
      <c r="B23" s="47"/>
      <c r="C23" s="48"/>
      <c r="D23" s="48"/>
      <c r="E23" s="49"/>
      <c r="F23" s="49"/>
      <c r="G23" s="50"/>
    </row>
    <row r="24" spans="1:10" ht="15.75" hidden="1" x14ac:dyDescent="0.25">
      <c r="A24" s="59"/>
      <c r="B24" s="52"/>
      <c r="C24" s="9"/>
      <c r="D24" s="9"/>
      <c r="E24" s="8"/>
      <c r="F24" s="8"/>
      <c r="G24" s="54"/>
    </row>
    <row r="25" spans="1:10" hidden="1" x14ac:dyDescent="0.25">
      <c r="A25" s="51"/>
      <c r="B25" s="8"/>
      <c r="C25" s="9"/>
      <c r="D25" s="9"/>
      <c r="E25" s="8"/>
      <c r="F25" s="8"/>
      <c r="G25" s="54"/>
    </row>
    <row r="26" spans="1:10" ht="15.75" hidden="1" x14ac:dyDescent="0.25">
      <c r="A26" s="59"/>
      <c r="B26" s="52"/>
      <c r="C26" s="9"/>
      <c r="D26" s="9"/>
      <c r="E26" s="8"/>
      <c r="F26" s="8"/>
      <c r="G26" s="54"/>
    </row>
    <row r="27" spans="1:10" ht="8.25" hidden="1" customHeight="1" x14ac:dyDescent="0.25">
      <c r="A27" s="51"/>
      <c r="B27" s="8"/>
      <c r="C27" s="9"/>
      <c r="D27" s="9"/>
      <c r="E27" s="8"/>
      <c r="F27" s="8"/>
      <c r="G27" s="54"/>
    </row>
    <row r="28" spans="1:10" hidden="1" x14ac:dyDescent="0.25">
      <c r="A28" s="55"/>
      <c r="B28" s="56"/>
      <c r="C28" s="57"/>
      <c r="D28" s="57"/>
      <c r="E28" s="56"/>
      <c r="F28" s="8"/>
      <c r="G28" s="58"/>
    </row>
    <row r="29" spans="1:10" ht="15.75" hidden="1" x14ac:dyDescent="0.25">
      <c r="A29" s="46"/>
      <c r="B29" s="47"/>
      <c r="C29" s="48"/>
      <c r="D29" s="48"/>
      <c r="E29" s="49"/>
      <c r="F29" s="49"/>
      <c r="G29" s="50"/>
    </row>
    <row r="30" spans="1:10" ht="15.75" hidden="1" x14ac:dyDescent="0.25">
      <c r="A30" s="59"/>
      <c r="B30" s="52"/>
      <c r="C30" s="9"/>
      <c r="D30" s="9"/>
      <c r="E30" s="8"/>
      <c r="F30" s="8"/>
      <c r="G30" s="54"/>
    </row>
    <row r="31" spans="1:10" ht="15.75" hidden="1" x14ac:dyDescent="0.25">
      <c r="A31" s="59"/>
      <c r="B31" s="52"/>
      <c r="C31" s="9"/>
      <c r="D31" s="9"/>
      <c r="E31" s="8"/>
      <c r="F31" s="8"/>
      <c r="G31" s="54"/>
    </row>
    <row r="32" spans="1:10" hidden="1" x14ac:dyDescent="0.25">
      <c r="A32" s="51"/>
      <c r="B32" s="8"/>
      <c r="C32" s="9"/>
      <c r="D32" s="9"/>
      <c r="E32" s="8"/>
      <c r="F32" s="8"/>
      <c r="G32" s="54"/>
    </row>
    <row r="33" spans="1:11" hidden="1" x14ac:dyDescent="0.25">
      <c r="A33" s="42"/>
      <c r="B33" s="43"/>
      <c r="C33" s="60"/>
      <c r="D33" s="60"/>
      <c r="E33" s="61"/>
      <c r="F33" s="8"/>
      <c r="G33" s="45"/>
    </row>
    <row r="34" spans="1:11" hidden="1" x14ac:dyDescent="0.25">
      <c r="A34" s="55"/>
      <c r="B34" s="56"/>
      <c r="C34" s="57"/>
      <c r="D34" s="57"/>
      <c r="E34" s="56"/>
      <c r="F34" s="8"/>
      <c r="G34" s="58"/>
    </row>
    <row r="35" spans="1:11" ht="15.75" hidden="1" x14ac:dyDescent="0.25">
      <c r="A35" s="46"/>
      <c r="B35" s="47"/>
      <c r="C35" s="48"/>
      <c r="D35" s="48"/>
      <c r="E35" s="49"/>
      <c r="F35" s="49"/>
      <c r="G35" s="50"/>
    </row>
    <row r="36" spans="1:11" ht="15.75" hidden="1" x14ac:dyDescent="0.25">
      <c r="A36" s="59"/>
      <c r="B36" s="52"/>
      <c r="C36" s="9"/>
      <c r="D36" s="9"/>
      <c r="E36" s="8"/>
      <c r="F36" s="8"/>
      <c r="G36" s="54"/>
    </row>
    <row r="37" spans="1:11" hidden="1" x14ac:dyDescent="0.25">
      <c r="A37" s="51"/>
      <c r="B37" s="8"/>
      <c r="C37" s="9"/>
      <c r="D37" s="9"/>
      <c r="E37" s="8"/>
      <c r="F37" s="8"/>
      <c r="G37" s="54"/>
    </row>
    <row r="38" spans="1:11" ht="47.25" x14ac:dyDescent="0.25">
      <c r="A38" s="62" t="s">
        <v>21</v>
      </c>
      <c r="B38" s="63">
        <v>930</v>
      </c>
      <c r="C38" s="64" t="s">
        <v>8</v>
      </c>
      <c r="D38" s="64" t="s">
        <v>22</v>
      </c>
      <c r="E38" s="63"/>
      <c r="F38" s="63"/>
      <c r="G38" s="65">
        <f>G49+G40</f>
        <v>14516.800000000001</v>
      </c>
      <c r="J38" s="22"/>
    </row>
    <row r="39" spans="1:11" ht="42.75" x14ac:dyDescent="0.25">
      <c r="A39" s="38" t="s">
        <v>23</v>
      </c>
      <c r="B39" s="39">
        <v>930</v>
      </c>
      <c r="C39" s="40" t="s">
        <v>8</v>
      </c>
      <c r="D39" s="40" t="s">
        <v>22</v>
      </c>
      <c r="E39" s="39" t="s">
        <v>24</v>
      </c>
      <c r="F39" s="39"/>
      <c r="G39" s="41">
        <f>G40</f>
        <v>5289.9</v>
      </c>
      <c r="J39" s="22"/>
    </row>
    <row r="40" spans="1:11" ht="57" x14ac:dyDescent="0.25">
      <c r="A40" s="66" t="s">
        <v>25</v>
      </c>
      <c r="B40" s="39">
        <v>930</v>
      </c>
      <c r="C40" s="40" t="s">
        <v>8</v>
      </c>
      <c r="D40" s="40" t="s">
        <v>22</v>
      </c>
      <c r="E40" s="39" t="s">
        <v>119</v>
      </c>
      <c r="F40" s="39"/>
      <c r="G40" s="41">
        <f>G41</f>
        <v>5289.9</v>
      </c>
    </row>
    <row r="41" spans="1:11" ht="42.75" x14ac:dyDescent="0.25">
      <c r="A41" s="67" t="s">
        <v>26</v>
      </c>
      <c r="B41" s="61">
        <v>930</v>
      </c>
      <c r="C41" s="44" t="s">
        <v>8</v>
      </c>
      <c r="D41" s="44" t="s">
        <v>22</v>
      </c>
      <c r="E41" s="61" t="s">
        <v>120</v>
      </c>
      <c r="F41" s="61"/>
      <c r="G41" s="68">
        <f>G42+G44</f>
        <v>5289.9</v>
      </c>
      <c r="H41" s="22"/>
    </row>
    <row r="42" spans="1:11" ht="63" x14ac:dyDescent="0.25">
      <c r="A42" s="46" t="s">
        <v>18</v>
      </c>
      <c r="B42" s="43">
        <v>930</v>
      </c>
      <c r="C42" s="48" t="s">
        <v>8</v>
      </c>
      <c r="D42" s="48" t="s">
        <v>22</v>
      </c>
      <c r="E42" s="61" t="s">
        <v>120</v>
      </c>
      <c r="F42" s="49">
        <v>100</v>
      </c>
      <c r="G42" s="84">
        <f>G43</f>
        <v>4309.3</v>
      </c>
      <c r="J42" s="22"/>
    </row>
    <row r="43" spans="1:11" ht="31.5" x14ac:dyDescent="0.25">
      <c r="A43" s="59" t="s">
        <v>20</v>
      </c>
      <c r="B43" s="43">
        <v>930</v>
      </c>
      <c r="C43" s="9" t="s">
        <v>8</v>
      </c>
      <c r="D43" s="9" t="s">
        <v>22</v>
      </c>
      <c r="E43" s="61" t="s">
        <v>120</v>
      </c>
      <c r="F43" s="8">
        <v>120</v>
      </c>
      <c r="G43" s="160">
        <f>4307.1+220.4-218.2</f>
        <v>4309.3</v>
      </c>
      <c r="I43" s="22"/>
      <c r="J43" s="22"/>
      <c r="K43" s="22"/>
    </row>
    <row r="44" spans="1:11" ht="31.5" x14ac:dyDescent="0.25">
      <c r="A44" s="46" t="s">
        <v>131</v>
      </c>
      <c r="B44" s="43">
        <v>930</v>
      </c>
      <c r="C44" s="48" t="s">
        <v>8</v>
      </c>
      <c r="D44" s="48" t="s">
        <v>22</v>
      </c>
      <c r="E44" s="61" t="s">
        <v>120</v>
      </c>
      <c r="F44" s="49">
        <v>200</v>
      </c>
      <c r="G44" s="84">
        <f>G45</f>
        <v>980.59999999999991</v>
      </c>
    </row>
    <row r="45" spans="1:11" ht="31.5" x14ac:dyDescent="0.25">
      <c r="A45" s="59" t="s">
        <v>28</v>
      </c>
      <c r="B45" s="43">
        <v>930</v>
      </c>
      <c r="C45" s="9" t="s">
        <v>8</v>
      </c>
      <c r="D45" s="9" t="s">
        <v>22</v>
      </c>
      <c r="E45" s="61" t="s">
        <v>120</v>
      </c>
      <c r="F45" s="8">
        <v>240</v>
      </c>
      <c r="G45" s="160">
        <f>982.8-220.4+218.2</f>
        <v>980.59999999999991</v>
      </c>
      <c r="I45" s="22"/>
      <c r="J45" s="22"/>
    </row>
    <row r="46" spans="1:11" ht="15.75" hidden="1" x14ac:dyDescent="0.25">
      <c r="A46" s="69"/>
      <c r="B46" s="70"/>
      <c r="C46" s="71"/>
      <c r="D46" s="71"/>
      <c r="E46" s="70"/>
      <c r="F46" s="70"/>
      <c r="G46" s="72"/>
    </row>
    <row r="47" spans="1:11" ht="15.75" hidden="1" x14ac:dyDescent="0.25">
      <c r="A47" s="69"/>
      <c r="B47" s="70"/>
      <c r="C47" s="71"/>
      <c r="D47" s="71"/>
      <c r="E47" s="70"/>
      <c r="F47" s="70"/>
      <c r="G47" s="72"/>
    </row>
    <row r="48" spans="1:11" ht="35.25" customHeight="1" x14ac:dyDescent="0.25">
      <c r="A48" s="139" t="s">
        <v>134</v>
      </c>
      <c r="B48" s="140">
        <v>930</v>
      </c>
      <c r="C48" s="141" t="s">
        <v>8</v>
      </c>
      <c r="D48" s="141" t="s">
        <v>22</v>
      </c>
      <c r="E48" s="140" t="s">
        <v>11</v>
      </c>
      <c r="F48" s="149"/>
      <c r="G48" s="150">
        <f>G49</f>
        <v>9226.9000000000015</v>
      </c>
      <c r="J48" s="22"/>
    </row>
    <row r="49" spans="1:10" ht="42.75" x14ac:dyDescent="0.25">
      <c r="A49" s="38" t="s">
        <v>29</v>
      </c>
      <c r="B49" s="39">
        <v>930</v>
      </c>
      <c r="C49" s="40" t="s">
        <v>8</v>
      </c>
      <c r="D49" s="40" t="s">
        <v>22</v>
      </c>
      <c r="E49" s="39" t="s">
        <v>30</v>
      </c>
      <c r="F49" s="73"/>
      <c r="G49" s="41">
        <f>G50</f>
        <v>9226.9000000000015</v>
      </c>
    </row>
    <row r="50" spans="1:10" ht="42.75" x14ac:dyDescent="0.25">
      <c r="A50" s="42" t="s">
        <v>31</v>
      </c>
      <c r="B50" s="43">
        <v>930</v>
      </c>
      <c r="C50" s="44" t="s">
        <v>8</v>
      </c>
      <c r="D50" s="44" t="s">
        <v>22</v>
      </c>
      <c r="E50" s="43" t="s">
        <v>32</v>
      </c>
      <c r="F50" s="8"/>
      <c r="G50" s="45">
        <f>G51+G53+G55</f>
        <v>9226.9000000000015</v>
      </c>
    </row>
    <row r="51" spans="1:10" ht="63" x14ac:dyDescent="0.25">
      <c r="A51" s="46" t="s">
        <v>18</v>
      </c>
      <c r="B51" s="47">
        <v>930</v>
      </c>
      <c r="C51" s="48" t="s">
        <v>8</v>
      </c>
      <c r="D51" s="48" t="s">
        <v>22</v>
      </c>
      <c r="E51" s="43" t="s">
        <v>32</v>
      </c>
      <c r="F51" s="49">
        <v>100</v>
      </c>
      <c r="G51" s="50">
        <f>G52</f>
        <v>8773.2000000000007</v>
      </c>
    </row>
    <row r="52" spans="1:10" x14ac:dyDescent="0.25">
      <c r="A52" s="51" t="s">
        <v>20</v>
      </c>
      <c r="B52" s="8">
        <v>930</v>
      </c>
      <c r="C52" s="9" t="s">
        <v>8</v>
      </c>
      <c r="D52" s="9" t="s">
        <v>22</v>
      </c>
      <c r="E52" s="43" t="s">
        <v>32</v>
      </c>
      <c r="F52" s="8">
        <v>120</v>
      </c>
      <c r="G52" s="161">
        <f>9109-335.8</f>
        <v>8773.2000000000007</v>
      </c>
      <c r="J52" s="22"/>
    </row>
    <row r="53" spans="1:10" ht="31.5" x14ac:dyDescent="0.25">
      <c r="A53" s="46" t="s">
        <v>131</v>
      </c>
      <c r="B53" s="47">
        <v>930</v>
      </c>
      <c r="C53" s="48" t="s">
        <v>8</v>
      </c>
      <c r="D53" s="48" t="s">
        <v>22</v>
      </c>
      <c r="E53" s="43" t="s">
        <v>32</v>
      </c>
      <c r="F53" s="49">
        <v>200</v>
      </c>
      <c r="G53" s="50">
        <f>G54</f>
        <v>450.7</v>
      </c>
      <c r="J53" s="22"/>
    </row>
    <row r="54" spans="1:10" ht="36.75" customHeight="1" x14ac:dyDescent="0.25">
      <c r="A54" s="51" t="s">
        <v>28</v>
      </c>
      <c r="B54" s="8">
        <v>930</v>
      </c>
      <c r="C54" s="9" t="s">
        <v>8</v>
      </c>
      <c r="D54" s="9" t="s">
        <v>22</v>
      </c>
      <c r="E54" s="43" t="s">
        <v>32</v>
      </c>
      <c r="F54" s="8">
        <v>240</v>
      </c>
      <c r="G54" s="161">
        <f>391.3+59.4</f>
        <v>450.7</v>
      </c>
    </row>
    <row r="55" spans="1:10" ht="36.75" customHeight="1" x14ac:dyDescent="0.25">
      <c r="A55" s="46" t="s">
        <v>33</v>
      </c>
      <c r="B55" s="47">
        <v>930</v>
      </c>
      <c r="C55" s="48" t="s">
        <v>8</v>
      </c>
      <c r="D55" s="48" t="s">
        <v>22</v>
      </c>
      <c r="E55" s="43" t="s">
        <v>32</v>
      </c>
      <c r="F55" s="49">
        <v>800</v>
      </c>
      <c r="G55" s="50">
        <f>G56</f>
        <v>3</v>
      </c>
    </row>
    <row r="56" spans="1:10" ht="36.75" customHeight="1" x14ac:dyDescent="0.25">
      <c r="A56" s="51" t="s">
        <v>34</v>
      </c>
      <c r="B56" s="8">
        <v>930</v>
      </c>
      <c r="C56" s="9" t="s">
        <v>8</v>
      </c>
      <c r="D56" s="9" t="s">
        <v>22</v>
      </c>
      <c r="E56" s="43" t="s">
        <v>32</v>
      </c>
      <c r="F56" s="8">
        <v>850</v>
      </c>
      <c r="G56" s="161">
        <v>3</v>
      </c>
    </row>
    <row r="57" spans="1:10" ht="36.75" customHeight="1" x14ac:dyDescent="0.25">
      <c r="A57" s="62" t="s">
        <v>146</v>
      </c>
      <c r="B57" s="63">
        <v>930</v>
      </c>
      <c r="C57" s="63" t="s">
        <v>8</v>
      </c>
      <c r="D57" s="63" t="s">
        <v>147</v>
      </c>
      <c r="E57" s="62"/>
      <c r="F57" s="62"/>
      <c r="G57" s="65">
        <f>G58</f>
        <v>1597.7</v>
      </c>
    </row>
    <row r="58" spans="1:10" ht="36.75" customHeight="1" x14ac:dyDescent="0.25">
      <c r="A58" s="139" t="s">
        <v>134</v>
      </c>
      <c r="B58" s="140">
        <v>930</v>
      </c>
      <c r="C58" s="141" t="s">
        <v>8</v>
      </c>
      <c r="D58" s="141" t="s">
        <v>147</v>
      </c>
      <c r="E58" s="140" t="s">
        <v>11</v>
      </c>
      <c r="F58" s="144"/>
      <c r="G58" s="151">
        <f>G59</f>
        <v>1597.7</v>
      </c>
    </row>
    <row r="59" spans="1:10" ht="36.75" customHeight="1" x14ac:dyDescent="0.25">
      <c r="A59" s="38" t="s">
        <v>148</v>
      </c>
      <c r="B59" s="39">
        <v>930</v>
      </c>
      <c r="C59" s="40" t="s">
        <v>8</v>
      </c>
      <c r="D59" s="40" t="s">
        <v>147</v>
      </c>
      <c r="E59" s="39" t="s">
        <v>149</v>
      </c>
      <c r="F59" s="39"/>
      <c r="G59" s="41">
        <f>G60</f>
        <v>1597.7</v>
      </c>
    </row>
    <row r="60" spans="1:10" ht="36.75" customHeight="1" x14ac:dyDescent="0.25">
      <c r="A60" s="42" t="s">
        <v>150</v>
      </c>
      <c r="B60" s="8">
        <v>930</v>
      </c>
      <c r="C60" s="9" t="s">
        <v>8</v>
      </c>
      <c r="D60" s="9" t="s">
        <v>147</v>
      </c>
      <c r="E60" s="43" t="s">
        <v>151</v>
      </c>
      <c r="F60" s="8"/>
      <c r="G60" s="54">
        <f>G61</f>
        <v>1597.7</v>
      </c>
    </row>
    <row r="61" spans="1:10" ht="36.75" customHeight="1" x14ac:dyDescent="0.25">
      <c r="A61" s="46" t="s">
        <v>33</v>
      </c>
      <c r="B61" s="8">
        <v>930</v>
      </c>
      <c r="C61" s="9" t="s">
        <v>8</v>
      </c>
      <c r="D61" s="9" t="s">
        <v>147</v>
      </c>
      <c r="E61" s="43" t="s">
        <v>151</v>
      </c>
      <c r="F61" s="8">
        <v>800</v>
      </c>
      <c r="G61" s="54">
        <f>G62</f>
        <v>1597.7</v>
      </c>
    </row>
    <row r="62" spans="1:10" ht="36.75" customHeight="1" x14ac:dyDescent="0.25">
      <c r="A62" s="59" t="s">
        <v>152</v>
      </c>
      <c r="B62" s="8">
        <v>930</v>
      </c>
      <c r="C62" s="9" t="s">
        <v>8</v>
      </c>
      <c r="D62" s="9" t="s">
        <v>147</v>
      </c>
      <c r="E62" s="43" t="s">
        <v>151</v>
      </c>
      <c r="F62" s="8">
        <v>880</v>
      </c>
      <c r="G62" s="54">
        <v>1597.7</v>
      </c>
    </row>
    <row r="63" spans="1:10" ht="36.75" customHeight="1" x14ac:dyDescent="0.25">
      <c r="A63" s="62" t="s">
        <v>137</v>
      </c>
      <c r="B63" s="63">
        <v>930</v>
      </c>
      <c r="C63" s="63" t="s">
        <v>8</v>
      </c>
      <c r="D63" s="63" t="s">
        <v>85</v>
      </c>
      <c r="E63" s="62"/>
      <c r="F63" s="62"/>
      <c r="G63" s="65">
        <f>G64</f>
        <v>20</v>
      </c>
    </row>
    <row r="64" spans="1:10" ht="36.75" customHeight="1" x14ac:dyDescent="0.25">
      <c r="A64" s="139" t="s">
        <v>134</v>
      </c>
      <c r="B64" s="140">
        <v>930</v>
      </c>
      <c r="C64" s="141" t="s">
        <v>8</v>
      </c>
      <c r="D64" s="141" t="s">
        <v>85</v>
      </c>
      <c r="E64" s="140" t="s">
        <v>11</v>
      </c>
      <c r="F64" s="144"/>
      <c r="G64" s="151">
        <f>G65</f>
        <v>20</v>
      </c>
    </row>
    <row r="65" spans="1:10" ht="36.75" customHeight="1" x14ac:dyDescent="0.25">
      <c r="A65" s="38" t="s">
        <v>106</v>
      </c>
      <c r="B65" s="39">
        <v>930</v>
      </c>
      <c r="C65" s="40" t="s">
        <v>8</v>
      </c>
      <c r="D65" s="40" t="s">
        <v>85</v>
      </c>
      <c r="E65" s="39" t="s">
        <v>133</v>
      </c>
      <c r="F65" s="39"/>
      <c r="G65" s="41">
        <f>G66</f>
        <v>20</v>
      </c>
    </row>
    <row r="66" spans="1:10" ht="36.75" customHeight="1" x14ac:dyDescent="0.25">
      <c r="A66" s="42" t="s">
        <v>135</v>
      </c>
      <c r="B66" s="8">
        <v>930</v>
      </c>
      <c r="C66" s="9" t="s">
        <v>8</v>
      </c>
      <c r="D66" s="9" t="s">
        <v>85</v>
      </c>
      <c r="E66" s="43" t="s">
        <v>132</v>
      </c>
      <c r="F66" s="8"/>
      <c r="G66" s="54">
        <f>G67</f>
        <v>20</v>
      </c>
    </row>
    <row r="67" spans="1:10" ht="36.75" customHeight="1" x14ac:dyDescent="0.25">
      <c r="A67" s="46" t="s">
        <v>33</v>
      </c>
      <c r="B67" s="8">
        <v>930</v>
      </c>
      <c r="C67" s="9" t="s">
        <v>8</v>
      </c>
      <c r="D67" s="9" t="s">
        <v>85</v>
      </c>
      <c r="E67" s="43" t="s">
        <v>132</v>
      </c>
      <c r="F67" s="8">
        <v>800</v>
      </c>
      <c r="G67" s="54">
        <f>G68</f>
        <v>20</v>
      </c>
    </row>
    <row r="68" spans="1:10" ht="36.75" customHeight="1" x14ac:dyDescent="0.25">
      <c r="A68" s="59" t="s">
        <v>136</v>
      </c>
      <c r="B68" s="8">
        <v>930</v>
      </c>
      <c r="C68" s="9" t="s">
        <v>8</v>
      </c>
      <c r="D68" s="9" t="s">
        <v>85</v>
      </c>
      <c r="E68" s="43" t="s">
        <v>132</v>
      </c>
      <c r="F68" s="8">
        <v>870</v>
      </c>
      <c r="G68" s="54">
        <v>20</v>
      </c>
    </row>
    <row r="69" spans="1:10" ht="42" customHeight="1" x14ac:dyDescent="0.25">
      <c r="A69" s="62" t="s">
        <v>35</v>
      </c>
      <c r="B69" s="63">
        <v>930</v>
      </c>
      <c r="C69" s="64" t="s">
        <v>8</v>
      </c>
      <c r="D69" s="64" t="s">
        <v>36</v>
      </c>
      <c r="E69" s="63"/>
      <c r="F69" s="63"/>
      <c r="G69" s="65">
        <f>G70+G80+G84</f>
        <v>498</v>
      </c>
    </row>
    <row r="70" spans="1:10" ht="66" customHeight="1" x14ac:dyDescent="0.25">
      <c r="A70" s="66" t="s">
        <v>37</v>
      </c>
      <c r="B70" s="39">
        <v>930</v>
      </c>
      <c r="C70" s="39" t="s">
        <v>8</v>
      </c>
      <c r="D70" s="39" t="s">
        <v>36</v>
      </c>
      <c r="E70" s="39" t="s">
        <v>38</v>
      </c>
      <c r="F70" s="39"/>
      <c r="G70" s="74">
        <f>G71+G75</f>
        <v>180</v>
      </c>
      <c r="J70" s="75"/>
    </row>
    <row r="71" spans="1:10" ht="102.75" customHeight="1" x14ac:dyDescent="0.25">
      <c r="A71" s="76" t="s">
        <v>39</v>
      </c>
      <c r="B71" s="77">
        <v>930</v>
      </c>
      <c r="C71" s="78" t="s">
        <v>8</v>
      </c>
      <c r="D71" s="78" t="s">
        <v>36</v>
      </c>
      <c r="E71" s="77" t="s">
        <v>40</v>
      </c>
      <c r="F71" s="77"/>
      <c r="G71" s="79">
        <f>G72</f>
        <v>75</v>
      </c>
    </row>
    <row r="72" spans="1:10" ht="83.25" customHeight="1" x14ac:dyDescent="0.25">
      <c r="A72" s="42" t="s">
        <v>41</v>
      </c>
      <c r="B72" s="43">
        <v>930</v>
      </c>
      <c r="C72" s="44" t="s">
        <v>8</v>
      </c>
      <c r="D72" s="44" t="s">
        <v>36</v>
      </c>
      <c r="E72" s="43" t="s">
        <v>42</v>
      </c>
      <c r="F72" s="8"/>
      <c r="G72" s="45">
        <f>G73</f>
        <v>75</v>
      </c>
      <c r="J72" s="75"/>
    </row>
    <row r="73" spans="1:10" ht="33.75" customHeight="1" x14ac:dyDescent="0.25">
      <c r="A73" s="46" t="s">
        <v>131</v>
      </c>
      <c r="B73" s="47">
        <v>930</v>
      </c>
      <c r="C73" s="48" t="s">
        <v>8</v>
      </c>
      <c r="D73" s="48" t="s">
        <v>36</v>
      </c>
      <c r="E73" s="43" t="s">
        <v>42</v>
      </c>
      <c r="F73" s="49">
        <v>200</v>
      </c>
      <c r="G73" s="50">
        <f>G74</f>
        <v>75</v>
      </c>
    </row>
    <row r="74" spans="1:10" ht="39.75" customHeight="1" x14ac:dyDescent="0.25">
      <c r="A74" s="51" t="s">
        <v>28</v>
      </c>
      <c r="B74" s="8">
        <v>930</v>
      </c>
      <c r="C74" s="9" t="s">
        <v>8</v>
      </c>
      <c r="D74" s="9" t="s">
        <v>36</v>
      </c>
      <c r="E74" s="43" t="s">
        <v>42</v>
      </c>
      <c r="F74" s="8">
        <v>240</v>
      </c>
      <c r="G74" s="135">
        <v>75</v>
      </c>
    </row>
    <row r="75" spans="1:10" ht="92.25" customHeight="1" x14ac:dyDescent="0.25">
      <c r="A75" s="76" t="s">
        <v>43</v>
      </c>
      <c r="B75" s="77">
        <v>930</v>
      </c>
      <c r="C75" s="78" t="s">
        <v>8</v>
      </c>
      <c r="D75" s="78" t="s">
        <v>36</v>
      </c>
      <c r="E75" s="77" t="s">
        <v>44</v>
      </c>
      <c r="F75" s="77"/>
      <c r="G75" s="79">
        <f t="shared" ref="G75:G77" si="0">G76</f>
        <v>105</v>
      </c>
    </row>
    <row r="76" spans="1:10" ht="90.75" customHeight="1" x14ac:dyDescent="0.25">
      <c r="A76" s="42" t="s">
        <v>45</v>
      </c>
      <c r="B76" s="43">
        <v>930</v>
      </c>
      <c r="C76" s="44" t="s">
        <v>8</v>
      </c>
      <c r="D76" s="44" t="s">
        <v>36</v>
      </c>
      <c r="E76" s="43" t="s">
        <v>46</v>
      </c>
      <c r="F76" s="8"/>
      <c r="G76" s="45">
        <f t="shared" si="0"/>
        <v>105</v>
      </c>
    </row>
    <row r="77" spans="1:10" ht="66" customHeight="1" x14ac:dyDescent="0.25">
      <c r="A77" s="46" t="s">
        <v>131</v>
      </c>
      <c r="B77" s="47">
        <v>930</v>
      </c>
      <c r="C77" s="48" t="s">
        <v>8</v>
      </c>
      <c r="D77" s="48" t="s">
        <v>36</v>
      </c>
      <c r="E77" s="43" t="s">
        <v>47</v>
      </c>
      <c r="F77" s="49">
        <v>200</v>
      </c>
      <c r="G77" s="50">
        <f t="shared" si="0"/>
        <v>105</v>
      </c>
    </row>
    <row r="78" spans="1:10" ht="66" customHeight="1" x14ac:dyDescent="0.25">
      <c r="A78" s="51" t="s">
        <v>28</v>
      </c>
      <c r="B78" s="8">
        <v>930</v>
      </c>
      <c r="C78" s="9" t="s">
        <v>8</v>
      </c>
      <c r="D78" s="9" t="s">
        <v>36</v>
      </c>
      <c r="E78" s="43" t="s">
        <v>46</v>
      </c>
      <c r="F78" s="8">
        <v>240</v>
      </c>
      <c r="G78" s="145">
        <v>105</v>
      </c>
    </row>
    <row r="79" spans="1:10" ht="66" customHeight="1" x14ac:dyDescent="0.25">
      <c r="A79" s="139" t="s">
        <v>134</v>
      </c>
      <c r="B79" s="140">
        <v>930</v>
      </c>
      <c r="C79" s="141" t="s">
        <v>8</v>
      </c>
      <c r="D79" s="141" t="s">
        <v>36</v>
      </c>
      <c r="E79" s="140" t="s">
        <v>11</v>
      </c>
      <c r="F79" s="144"/>
      <c r="G79" s="146">
        <f>G80</f>
        <v>318</v>
      </c>
    </row>
    <row r="80" spans="1:10" s="80" customFormat="1" ht="66" customHeight="1" x14ac:dyDescent="0.2">
      <c r="A80" s="66" t="s">
        <v>48</v>
      </c>
      <c r="B80" s="39">
        <v>930</v>
      </c>
      <c r="C80" s="39" t="s">
        <v>8</v>
      </c>
      <c r="D80" s="39">
        <v>13</v>
      </c>
      <c r="E80" s="39" t="s">
        <v>49</v>
      </c>
      <c r="F80" s="39"/>
      <c r="G80" s="41">
        <f>G81</f>
        <v>318</v>
      </c>
    </row>
    <row r="81" spans="1:12" s="80" customFormat="1" ht="66" customHeight="1" x14ac:dyDescent="0.2">
      <c r="A81" s="42" t="s">
        <v>50</v>
      </c>
      <c r="B81" s="43">
        <v>930</v>
      </c>
      <c r="C81" s="44" t="s">
        <v>8</v>
      </c>
      <c r="D81" s="44">
        <v>13</v>
      </c>
      <c r="E81" s="43" t="s">
        <v>121</v>
      </c>
      <c r="F81" s="8"/>
      <c r="G81" s="45">
        <f>G82</f>
        <v>318</v>
      </c>
    </row>
    <row r="82" spans="1:12" ht="66" customHeight="1" x14ac:dyDescent="0.25">
      <c r="A82" s="46" t="s">
        <v>131</v>
      </c>
      <c r="B82" s="47">
        <v>930</v>
      </c>
      <c r="C82" s="48" t="s">
        <v>8</v>
      </c>
      <c r="D82" s="48">
        <v>13</v>
      </c>
      <c r="E82" s="43" t="s">
        <v>121</v>
      </c>
      <c r="F82" s="49">
        <v>200</v>
      </c>
      <c r="G82" s="50">
        <f>G83</f>
        <v>318</v>
      </c>
    </row>
    <row r="83" spans="1:12" ht="30" x14ac:dyDescent="0.25">
      <c r="A83" s="51" t="s">
        <v>28</v>
      </c>
      <c r="B83" s="8">
        <v>930</v>
      </c>
      <c r="C83" s="9" t="s">
        <v>8</v>
      </c>
      <c r="D83" s="9">
        <v>13</v>
      </c>
      <c r="E83" s="43" t="s">
        <v>121</v>
      </c>
      <c r="F83" s="8">
        <v>240</v>
      </c>
      <c r="G83" s="54">
        <v>318</v>
      </c>
    </row>
    <row r="84" spans="1:12" s="80" customFormat="1" ht="13.9" hidden="1" x14ac:dyDescent="0.25">
      <c r="A84" s="66" t="s">
        <v>112</v>
      </c>
      <c r="B84" s="39">
        <v>930</v>
      </c>
      <c r="C84" s="39" t="s">
        <v>8</v>
      </c>
      <c r="D84" s="39">
        <v>13</v>
      </c>
      <c r="E84" s="39" t="s">
        <v>113</v>
      </c>
      <c r="F84" s="39"/>
      <c r="G84" s="41">
        <f>G85</f>
        <v>0</v>
      </c>
    </row>
    <row r="85" spans="1:12" ht="15.6" hidden="1" x14ac:dyDescent="0.25">
      <c r="A85" s="46" t="s">
        <v>33</v>
      </c>
      <c r="B85" s="47">
        <v>930</v>
      </c>
      <c r="C85" s="48" t="s">
        <v>8</v>
      </c>
      <c r="D85" s="48">
        <v>13</v>
      </c>
      <c r="E85" s="43" t="s">
        <v>114</v>
      </c>
      <c r="F85" s="49">
        <v>800</v>
      </c>
      <c r="G85" s="50">
        <f>G86</f>
        <v>0</v>
      </c>
    </row>
    <row r="86" spans="1:12" ht="27.6" hidden="1" x14ac:dyDescent="0.25">
      <c r="A86" s="51" t="s">
        <v>115</v>
      </c>
      <c r="B86" s="8">
        <v>930</v>
      </c>
      <c r="C86" s="9" t="s">
        <v>8</v>
      </c>
      <c r="D86" s="9">
        <v>13</v>
      </c>
      <c r="E86" s="43" t="s">
        <v>114</v>
      </c>
      <c r="F86" s="8">
        <v>850</v>
      </c>
      <c r="G86" s="54"/>
    </row>
    <row r="87" spans="1:12" ht="75" x14ac:dyDescent="0.3">
      <c r="A87" s="23" t="s">
        <v>51</v>
      </c>
      <c r="B87" s="24">
        <v>930</v>
      </c>
      <c r="C87" s="25" t="s">
        <v>52</v>
      </c>
      <c r="D87" s="25" t="s">
        <v>9</v>
      </c>
      <c r="E87" s="24"/>
      <c r="F87" s="24"/>
      <c r="G87" s="26">
        <f t="shared" ref="G87:G89" si="1">G88</f>
        <v>120</v>
      </c>
    </row>
    <row r="88" spans="1:12" ht="47.25" x14ac:dyDescent="0.25">
      <c r="A88" s="33" t="s">
        <v>139</v>
      </c>
      <c r="B88" s="34">
        <v>930</v>
      </c>
      <c r="C88" s="35" t="s">
        <v>52</v>
      </c>
      <c r="D88" s="35" t="s">
        <v>140</v>
      </c>
      <c r="E88" s="34"/>
      <c r="F88" s="36"/>
      <c r="G88" s="37">
        <f t="shared" si="1"/>
        <v>120</v>
      </c>
    </row>
    <row r="89" spans="1:12" ht="57" x14ac:dyDescent="0.25">
      <c r="A89" s="66" t="s">
        <v>53</v>
      </c>
      <c r="B89" s="39">
        <v>930</v>
      </c>
      <c r="C89" s="39" t="s">
        <v>52</v>
      </c>
      <c r="D89" s="39">
        <v>10</v>
      </c>
      <c r="E89" s="39" t="s">
        <v>38</v>
      </c>
      <c r="F89" s="39"/>
      <c r="G89" s="81">
        <f t="shared" si="1"/>
        <v>120</v>
      </c>
    </row>
    <row r="90" spans="1:12" ht="94.5" x14ac:dyDescent="0.25">
      <c r="A90" s="76" t="s">
        <v>54</v>
      </c>
      <c r="B90" s="77">
        <v>930</v>
      </c>
      <c r="C90" s="78" t="s">
        <v>52</v>
      </c>
      <c r="D90" s="78" t="s">
        <v>140</v>
      </c>
      <c r="E90" s="77" t="s">
        <v>55</v>
      </c>
      <c r="F90" s="77"/>
      <c r="G90" s="79">
        <f>G91</f>
        <v>120</v>
      </c>
    </row>
    <row r="91" spans="1:12" ht="71.25" x14ac:dyDescent="0.25">
      <c r="A91" s="42" t="s">
        <v>56</v>
      </c>
      <c r="B91" s="43">
        <v>930</v>
      </c>
      <c r="C91" s="44" t="s">
        <v>52</v>
      </c>
      <c r="D91" s="44" t="s">
        <v>140</v>
      </c>
      <c r="E91" s="43" t="s">
        <v>57</v>
      </c>
      <c r="F91" s="8"/>
      <c r="G91" s="45">
        <f>G92</f>
        <v>120</v>
      </c>
    </row>
    <row r="92" spans="1:12" ht="31.5" x14ac:dyDescent="0.25">
      <c r="A92" s="46" t="s">
        <v>27</v>
      </c>
      <c r="B92" s="47">
        <v>930</v>
      </c>
      <c r="C92" s="48" t="s">
        <v>52</v>
      </c>
      <c r="D92" s="48" t="s">
        <v>140</v>
      </c>
      <c r="E92" s="43" t="s">
        <v>57</v>
      </c>
      <c r="F92" s="49">
        <v>200</v>
      </c>
      <c r="G92" s="50">
        <f>G93</f>
        <v>120</v>
      </c>
    </row>
    <row r="93" spans="1:12" ht="30" x14ac:dyDescent="0.25">
      <c r="A93" s="51" t="s">
        <v>28</v>
      </c>
      <c r="B93" s="8">
        <v>930</v>
      </c>
      <c r="C93" s="9" t="s">
        <v>52</v>
      </c>
      <c r="D93" s="9" t="s">
        <v>140</v>
      </c>
      <c r="E93" s="43" t="s">
        <v>57</v>
      </c>
      <c r="F93" s="8">
        <v>240</v>
      </c>
      <c r="G93" s="54">
        <v>120</v>
      </c>
    </row>
    <row r="94" spans="1:12" ht="37.5" x14ac:dyDescent="0.3">
      <c r="A94" s="23" t="s">
        <v>58</v>
      </c>
      <c r="B94" s="82">
        <v>930</v>
      </c>
      <c r="C94" s="82" t="s">
        <v>59</v>
      </c>
      <c r="D94" s="82" t="s">
        <v>9</v>
      </c>
      <c r="E94" s="82"/>
      <c r="F94" s="82"/>
      <c r="G94" s="83">
        <f>G95</f>
        <v>70329.100000000006</v>
      </c>
      <c r="J94" s="136"/>
      <c r="L94" s="136"/>
    </row>
    <row r="95" spans="1:12" ht="27.75" customHeight="1" x14ac:dyDescent="0.25">
      <c r="A95" s="63" t="s">
        <v>60</v>
      </c>
      <c r="B95" s="63">
        <v>930</v>
      </c>
      <c r="C95" s="63" t="s">
        <v>59</v>
      </c>
      <c r="D95" s="63" t="s">
        <v>52</v>
      </c>
      <c r="E95" s="63"/>
      <c r="F95" s="63"/>
      <c r="G95" s="65">
        <f>G97</f>
        <v>70329.100000000006</v>
      </c>
      <c r="J95" s="136"/>
    </row>
    <row r="96" spans="1:12" ht="42.75" x14ac:dyDescent="0.25">
      <c r="A96" s="66" t="s">
        <v>23</v>
      </c>
      <c r="B96" s="39">
        <v>930</v>
      </c>
      <c r="C96" s="39" t="s">
        <v>59</v>
      </c>
      <c r="D96" s="39" t="s">
        <v>52</v>
      </c>
      <c r="E96" s="39" t="s">
        <v>24</v>
      </c>
      <c r="F96" s="39"/>
      <c r="G96" s="41">
        <f>G97</f>
        <v>70329.100000000006</v>
      </c>
      <c r="J96" s="136"/>
    </row>
    <row r="97" spans="1:10" ht="57" x14ac:dyDescent="0.25">
      <c r="A97" s="66" t="s">
        <v>25</v>
      </c>
      <c r="B97" s="39">
        <v>930</v>
      </c>
      <c r="C97" s="39" t="s">
        <v>59</v>
      </c>
      <c r="D97" s="39" t="s">
        <v>52</v>
      </c>
      <c r="E97" s="39" t="s">
        <v>119</v>
      </c>
      <c r="F97" s="39"/>
      <c r="G97" s="41">
        <f>G98+G101+G104+G107+G110+G113+G116+G119+G122+G125</f>
        <v>70329.100000000006</v>
      </c>
      <c r="J97" s="136"/>
    </row>
    <row r="98" spans="1:10" ht="28.5" x14ac:dyDescent="0.25">
      <c r="A98" s="67" t="s">
        <v>61</v>
      </c>
      <c r="B98" s="61">
        <v>930</v>
      </c>
      <c r="C98" s="61" t="s">
        <v>59</v>
      </c>
      <c r="D98" s="61" t="s">
        <v>52</v>
      </c>
      <c r="E98" s="61" t="s">
        <v>138</v>
      </c>
      <c r="F98" s="61"/>
      <c r="G98" s="68">
        <f>G100</f>
        <v>32595.199999999997</v>
      </c>
      <c r="J98" s="136"/>
    </row>
    <row r="99" spans="1:10" ht="31.5" x14ac:dyDescent="0.25">
      <c r="A99" s="46" t="s">
        <v>27</v>
      </c>
      <c r="B99" s="49">
        <v>930</v>
      </c>
      <c r="C99" s="49" t="s">
        <v>59</v>
      </c>
      <c r="D99" s="49" t="s">
        <v>52</v>
      </c>
      <c r="E99" s="49" t="s">
        <v>138</v>
      </c>
      <c r="F99" s="49">
        <v>200</v>
      </c>
      <c r="G99" s="84">
        <f>G100</f>
        <v>32595.199999999997</v>
      </c>
      <c r="I99" s="22"/>
      <c r="J99" s="136"/>
    </row>
    <row r="100" spans="1:10" ht="30" x14ac:dyDescent="0.25">
      <c r="A100" s="51" t="s">
        <v>28</v>
      </c>
      <c r="B100" s="85">
        <v>930</v>
      </c>
      <c r="C100" s="86" t="s">
        <v>59</v>
      </c>
      <c r="D100" s="86" t="s">
        <v>52</v>
      </c>
      <c r="E100" s="8" t="s">
        <v>138</v>
      </c>
      <c r="F100" s="8">
        <v>240</v>
      </c>
      <c r="G100" s="10">
        <f>39067.7-3378.4-1600-1494.1</f>
        <v>32595.199999999997</v>
      </c>
      <c r="I100" s="22"/>
      <c r="J100" s="136"/>
    </row>
    <row r="101" spans="1:10" ht="42.75" hidden="1" x14ac:dyDescent="0.25">
      <c r="A101" s="67" t="s">
        <v>62</v>
      </c>
      <c r="B101" s="61">
        <v>930</v>
      </c>
      <c r="C101" s="61" t="s">
        <v>59</v>
      </c>
      <c r="D101" s="61" t="s">
        <v>52</v>
      </c>
      <c r="E101" s="61" t="s">
        <v>122</v>
      </c>
      <c r="F101" s="61"/>
      <c r="G101" s="68">
        <f>G103</f>
        <v>0</v>
      </c>
      <c r="J101" s="136"/>
    </row>
    <row r="102" spans="1:10" ht="31.5" hidden="1" x14ac:dyDescent="0.25">
      <c r="A102" s="46" t="s">
        <v>131</v>
      </c>
      <c r="B102" s="49">
        <v>930</v>
      </c>
      <c r="C102" s="49" t="s">
        <v>59</v>
      </c>
      <c r="D102" s="49" t="s">
        <v>52</v>
      </c>
      <c r="E102" s="49" t="s">
        <v>122</v>
      </c>
      <c r="F102" s="49">
        <v>200</v>
      </c>
      <c r="G102" s="84">
        <f>G103</f>
        <v>0</v>
      </c>
      <c r="J102" s="136"/>
    </row>
    <row r="103" spans="1:10" ht="30" hidden="1" x14ac:dyDescent="0.25">
      <c r="A103" s="51" t="s">
        <v>28</v>
      </c>
      <c r="B103" s="85">
        <v>930</v>
      </c>
      <c r="C103" s="86" t="s">
        <v>59</v>
      </c>
      <c r="D103" s="86" t="s">
        <v>52</v>
      </c>
      <c r="E103" s="8" t="s">
        <v>122</v>
      </c>
      <c r="F103" s="8">
        <v>240</v>
      </c>
      <c r="G103" s="10"/>
      <c r="I103" s="22"/>
      <c r="J103" s="136"/>
    </row>
    <row r="104" spans="1:10" ht="28.5" x14ac:dyDescent="0.25">
      <c r="A104" s="67" t="s">
        <v>63</v>
      </c>
      <c r="B104" s="61">
        <v>930</v>
      </c>
      <c r="C104" s="61" t="s">
        <v>59</v>
      </c>
      <c r="D104" s="61" t="s">
        <v>52</v>
      </c>
      <c r="E104" s="61" t="s">
        <v>123</v>
      </c>
      <c r="F104" s="61"/>
      <c r="G104" s="68">
        <f>G106</f>
        <v>15500</v>
      </c>
      <c r="J104" s="136"/>
    </row>
    <row r="105" spans="1:10" ht="31.5" x14ac:dyDescent="0.25">
      <c r="A105" s="46" t="s">
        <v>131</v>
      </c>
      <c r="B105" s="49">
        <v>930</v>
      </c>
      <c r="C105" s="49" t="s">
        <v>59</v>
      </c>
      <c r="D105" s="49" t="s">
        <v>52</v>
      </c>
      <c r="E105" s="49" t="s">
        <v>123</v>
      </c>
      <c r="F105" s="49">
        <v>200</v>
      </c>
      <c r="G105" s="84">
        <f>G106</f>
        <v>15500</v>
      </c>
      <c r="J105" s="136"/>
    </row>
    <row r="106" spans="1:10" ht="30" x14ac:dyDescent="0.25">
      <c r="A106" s="51" t="s">
        <v>28</v>
      </c>
      <c r="B106" s="85">
        <v>930</v>
      </c>
      <c r="C106" s="86" t="s">
        <v>59</v>
      </c>
      <c r="D106" s="86" t="s">
        <v>52</v>
      </c>
      <c r="E106" s="8" t="s">
        <v>123</v>
      </c>
      <c r="F106" s="8">
        <v>240</v>
      </c>
      <c r="G106" s="10">
        <v>15500</v>
      </c>
      <c r="J106" s="136"/>
    </row>
    <row r="107" spans="1:10" ht="42.75" x14ac:dyDescent="0.25">
      <c r="A107" s="67" t="s">
        <v>64</v>
      </c>
      <c r="B107" s="61">
        <v>930</v>
      </c>
      <c r="C107" s="61" t="s">
        <v>59</v>
      </c>
      <c r="D107" s="61" t="s">
        <v>52</v>
      </c>
      <c r="E107" s="61" t="s">
        <v>124</v>
      </c>
      <c r="F107" s="61"/>
      <c r="G107" s="68">
        <f>G109</f>
        <v>4000</v>
      </c>
      <c r="J107" s="136"/>
    </row>
    <row r="108" spans="1:10" ht="31.5" x14ac:dyDescent="0.25">
      <c r="A108" s="46" t="s">
        <v>131</v>
      </c>
      <c r="B108" s="49">
        <v>930</v>
      </c>
      <c r="C108" s="49" t="s">
        <v>59</v>
      </c>
      <c r="D108" s="49" t="s">
        <v>52</v>
      </c>
      <c r="E108" s="49" t="s">
        <v>124</v>
      </c>
      <c r="F108" s="49">
        <v>200</v>
      </c>
      <c r="G108" s="84">
        <f>G109</f>
        <v>4000</v>
      </c>
      <c r="J108" s="136"/>
    </row>
    <row r="109" spans="1:10" ht="30" x14ac:dyDescent="0.25">
      <c r="A109" s="51" t="s">
        <v>28</v>
      </c>
      <c r="B109" s="85">
        <v>930</v>
      </c>
      <c r="C109" s="86" t="s">
        <v>59</v>
      </c>
      <c r="D109" s="86" t="s">
        <v>52</v>
      </c>
      <c r="E109" s="8" t="s">
        <v>124</v>
      </c>
      <c r="F109" s="8">
        <v>240</v>
      </c>
      <c r="G109" s="10">
        <v>4000</v>
      </c>
      <c r="J109" s="136"/>
    </row>
    <row r="110" spans="1:10" ht="42.75" x14ac:dyDescent="0.25">
      <c r="A110" s="67" t="s">
        <v>65</v>
      </c>
      <c r="B110" s="61">
        <v>930</v>
      </c>
      <c r="C110" s="61" t="s">
        <v>59</v>
      </c>
      <c r="D110" s="61" t="s">
        <v>52</v>
      </c>
      <c r="E110" s="61" t="s">
        <v>125</v>
      </c>
      <c r="F110" s="61"/>
      <c r="G110" s="68">
        <f>G112</f>
        <v>1299.8</v>
      </c>
      <c r="J110" s="136"/>
    </row>
    <row r="111" spans="1:10" ht="31.5" x14ac:dyDescent="0.25">
      <c r="A111" s="46" t="s">
        <v>131</v>
      </c>
      <c r="B111" s="49">
        <v>930</v>
      </c>
      <c r="C111" s="49" t="s">
        <v>59</v>
      </c>
      <c r="D111" s="49" t="s">
        <v>52</v>
      </c>
      <c r="E111" s="49" t="s">
        <v>125</v>
      </c>
      <c r="F111" s="49">
        <v>200</v>
      </c>
      <c r="G111" s="84">
        <f>G112</f>
        <v>1299.8</v>
      </c>
      <c r="J111" s="136"/>
    </row>
    <row r="112" spans="1:10" ht="30" x14ac:dyDescent="0.25">
      <c r="A112" s="51" t="s">
        <v>28</v>
      </c>
      <c r="B112" s="85">
        <v>930</v>
      </c>
      <c r="C112" s="86" t="s">
        <v>59</v>
      </c>
      <c r="D112" s="86" t="s">
        <v>52</v>
      </c>
      <c r="E112" s="8" t="s">
        <v>125</v>
      </c>
      <c r="F112" s="8">
        <v>240</v>
      </c>
      <c r="G112" s="10">
        <f>699.8+600</f>
        <v>1299.8</v>
      </c>
      <c r="J112" s="136"/>
    </row>
    <row r="113" spans="1:10" ht="42.75" x14ac:dyDescent="0.25">
      <c r="A113" s="67" t="s">
        <v>66</v>
      </c>
      <c r="B113" s="61">
        <v>930</v>
      </c>
      <c r="C113" s="61" t="s">
        <v>59</v>
      </c>
      <c r="D113" s="61" t="s">
        <v>52</v>
      </c>
      <c r="E113" s="61" t="s">
        <v>126</v>
      </c>
      <c r="F113" s="61"/>
      <c r="G113" s="68">
        <f>G115</f>
        <v>1872.5</v>
      </c>
      <c r="J113" s="136"/>
    </row>
    <row r="114" spans="1:10" ht="31.5" x14ac:dyDescent="0.25">
      <c r="A114" s="46" t="s">
        <v>131</v>
      </c>
      <c r="B114" s="49">
        <v>930</v>
      </c>
      <c r="C114" s="49" t="s">
        <v>59</v>
      </c>
      <c r="D114" s="49" t="s">
        <v>52</v>
      </c>
      <c r="E114" s="49" t="s">
        <v>126</v>
      </c>
      <c r="F114" s="49">
        <v>200</v>
      </c>
      <c r="G114" s="84">
        <f>G115</f>
        <v>1872.5</v>
      </c>
      <c r="J114" s="136"/>
    </row>
    <row r="115" spans="1:10" ht="30" x14ac:dyDescent="0.25">
      <c r="A115" s="51" t="s">
        <v>28</v>
      </c>
      <c r="B115" s="85">
        <v>930</v>
      </c>
      <c r="C115" s="86" t="s">
        <v>59</v>
      </c>
      <c r="D115" s="86" t="s">
        <v>52</v>
      </c>
      <c r="E115" s="8" t="s">
        <v>126</v>
      </c>
      <c r="F115" s="8">
        <v>240</v>
      </c>
      <c r="G115" s="10">
        <f>3600-1727.5</f>
        <v>1872.5</v>
      </c>
      <c r="J115" s="136"/>
    </row>
    <row r="116" spans="1:10" ht="42.75" x14ac:dyDescent="0.25">
      <c r="A116" s="67" t="s">
        <v>67</v>
      </c>
      <c r="B116" s="61">
        <v>930</v>
      </c>
      <c r="C116" s="61" t="s">
        <v>59</v>
      </c>
      <c r="D116" s="61" t="s">
        <v>52</v>
      </c>
      <c r="E116" s="61" t="s">
        <v>127</v>
      </c>
      <c r="F116" s="61"/>
      <c r="G116" s="68">
        <f>G118</f>
        <v>5572</v>
      </c>
      <c r="J116" s="136"/>
    </row>
    <row r="117" spans="1:10" ht="31.5" x14ac:dyDescent="0.25">
      <c r="A117" s="46" t="s">
        <v>131</v>
      </c>
      <c r="B117" s="49">
        <v>930</v>
      </c>
      <c r="C117" s="49" t="s">
        <v>59</v>
      </c>
      <c r="D117" s="49" t="s">
        <v>52</v>
      </c>
      <c r="E117" s="49" t="s">
        <v>127</v>
      </c>
      <c r="F117" s="49">
        <v>200</v>
      </c>
      <c r="G117" s="84">
        <f>G118</f>
        <v>5572</v>
      </c>
      <c r="J117" s="136"/>
    </row>
    <row r="118" spans="1:10" ht="30" x14ac:dyDescent="0.25">
      <c r="A118" s="51" t="s">
        <v>28</v>
      </c>
      <c r="B118" s="85">
        <v>930</v>
      </c>
      <c r="C118" s="86" t="s">
        <v>59</v>
      </c>
      <c r="D118" s="86" t="s">
        <v>52</v>
      </c>
      <c r="E118" s="8" t="s">
        <v>127</v>
      </c>
      <c r="F118" s="8">
        <v>240</v>
      </c>
      <c r="G118" s="10">
        <f>6000-428</f>
        <v>5572</v>
      </c>
      <c r="J118" s="136"/>
    </row>
    <row r="119" spans="1:10" ht="28.5" x14ac:dyDescent="0.25">
      <c r="A119" s="67" t="s">
        <v>68</v>
      </c>
      <c r="B119" s="61">
        <v>930</v>
      </c>
      <c r="C119" s="61" t="s">
        <v>59</v>
      </c>
      <c r="D119" s="61" t="s">
        <v>52</v>
      </c>
      <c r="E119" s="61" t="s">
        <v>128</v>
      </c>
      <c r="F119" s="61"/>
      <c r="G119" s="68">
        <f>G121</f>
        <v>7189.6</v>
      </c>
      <c r="J119" s="136"/>
    </row>
    <row r="120" spans="1:10" ht="31.5" x14ac:dyDescent="0.25">
      <c r="A120" s="46" t="s">
        <v>131</v>
      </c>
      <c r="B120" s="49">
        <v>930</v>
      </c>
      <c r="C120" s="49" t="s">
        <v>59</v>
      </c>
      <c r="D120" s="49" t="s">
        <v>52</v>
      </c>
      <c r="E120" s="49" t="s">
        <v>128</v>
      </c>
      <c r="F120" s="49">
        <v>200</v>
      </c>
      <c r="G120" s="84">
        <f>G121</f>
        <v>7189.6</v>
      </c>
      <c r="J120" s="136"/>
    </row>
    <row r="121" spans="1:10" ht="30" x14ac:dyDescent="0.25">
      <c r="A121" s="51" t="s">
        <v>28</v>
      </c>
      <c r="B121" s="85">
        <v>930</v>
      </c>
      <c r="C121" s="86" t="s">
        <v>59</v>
      </c>
      <c r="D121" s="86" t="s">
        <v>52</v>
      </c>
      <c r="E121" s="8" t="s">
        <v>128</v>
      </c>
      <c r="F121" s="8">
        <v>240</v>
      </c>
      <c r="G121" s="10">
        <f>2540+1000+3221.6+428</f>
        <v>7189.6</v>
      </c>
      <c r="J121" s="136"/>
    </row>
    <row r="122" spans="1:10" ht="28.5" x14ac:dyDescent="0.25">
      <c r="A122" s="67" t="s">
        <v>69</v>
      </c>
      <c r="B122" s="43">
        <v>930</v>
      </c>
      <c r="C122" s="57" t="s">
        <v>59</v>
      </c>
      <c r="D122" s="57" t="s">
        <v>52</v>
      </c>
      <c r="E122" s="43" t="s">
        <v>129</v>
      </c>
      <c r="F122" s="8"/>
      <c r="G122" s="68">
        <f>G123</f>
        <v>2300</v>
      </c>
      <c r="J122" s="136"/>
    </row>
    <row r="123" spans="1:10" ht="31.5" x14ac:dyDescent="0.25">
      <c r="A123" s="46" t="s">
        <v>131</v>
      </c>
      <c r="B123" s="49">
        <v>930</v>
      </c>
      <c r="C123" s="49" t="s">
        <v>59</v>
      </c>
      <c r="D123" s="49" t="s">
        <v>52</v>
      </c>
      <c r="E123" s="49" t="s">
        <v>129</v>
      </c>
      <c r="F123" s="49">
        <v>200</v>
      </c>
      <c r="G123" s="84">
        <f>G124</f>
        <v>2300</v>
      </c>
      <c r="J123" s="136"/>
    </row>
    <row r="124" spans="1:10" ht="30" x14ac:dyDescent="0.25">
      <c r="A124" s="51" t="s">
        <v>28</v>
      </c>
      <c r="B124" s="85">
        <v>930</v>
      </c>
      <c r="C124" s="86" t="s">
        <v>59</v>
      </c>
      <c r="D124" s="86" t="s">
        <v>52</v>
      </c>
      <c r="E124" s="8" t="s">
        <v>129</v>
      </c>
      <c r="F124" s="8">
        <v>240</v>
      </c>
      <c r="G124" s="10">
        <f>2300</f>
        <v>2300</v>
      </c>
      <c r="J124" s="136"/>
    </row>
    <row r="125" spans="1:10" ht="28.5" hidden="1" x14ac:dyDescent="0.25">
      <c r="A125" s="67" t="s">
        <v>70</v>
      </c>
      <c r="B125" s="43">
        <v>930</v>
      </c>
      <c r="C125" s="57" t="s">
        <v>59</v>
      </c>
      <c r="D125" s="57" t="s">
        <v>52</v>
      </c>
      <c r="E125" s="43" t="s">
        <v>130</v>
      </c>
      <c r="F125" s="8"/>
      <c r="G125" s="68">
        <f>G126</f>
        <v>0</v>
      </c>
      <c r="J125" s="136"/>
    </row>
    <row r="126" spans="1:10" ht="31.5" hidden="1" x14ac:dyDescent="0.25">
      <c r="A126" s="46" t="s">
        <v>131</v>
      </c>
      <c r="B126" s="49">
        <v>930</v>
      </c>
      <c r="C126" s="49" t="s">
        <v>59</v>
      </c>
      <c r="D126" s="49" t="s">
        <v>52</v>
      </c>
      <c r="E126" s="49" t="s">
        <v>130</v>
      </c>
      <c r="F126" s="49">
        <v>200</v>
      </c>
      <c r="G126" s="84">
        <f>G127</f>
        <v>0</v>
      </c>
      <c r="J126" s="136"/>
    </row>
    <row r="127" spans="1:10" ht="30" hidden="1" x14ac:dyDescent="0.25">
      <c r="A127" s="51" t="s">
        <v>28</v>
      </c>
      <c r="B127" s="85">
        <v>930</v>
      </c>
      <c r="C127" s="86" t="s">
        <v>59</v>
      </c>
      <c r="D127" s="86" t="s">
        <v>52</v>
      </c>
      <c r="E127" s="8" t="s">
        <v>130</v>
      </c>
      <c r="F127" s="8">
        <v>240</v>
      </c>
      <c r="G127" s="10"/>
      <c r="J127" s="136"/>
    </row>
    <row r="128" spans="1:10" hidden="1" x14ac:dyDescent="0.25">
      <c r="A128" s="51"/>
      <c r="B128" s="43"/>
      <c r="C128" s="48"/>
      <c r="D128" s="48"/>
      <c r="E128" s="43"/>
      <c r="F128" s="8"/>
      <c r="G128" s="54"/>
    </row>
    <row r="129" spans="1:10" ht="15" customHeight="1" x14ac:dyDescent="0.25">
      <c r="A129" s="87" t="s">
        <v>71</v>
      </c>
      <c r="B129" s="88">
        <v>930</v>
      </c>
      <c r="C129" s="88" t="s">
        <v>72</v>
      </c>
      <c r="D129" s="88" t="s">
        <v>9</v>
      </c>
      <c r="E129" s="87"/>
      <c r="F129" s="87"/>
      <c r="G129" s="152">
        <f>G130</f>
        <v>2467.6</v>
      </c>
    </row>
    <row r="130" spans="1:10" ht="15" customHeight="1" x14ac:dyDescent="0.25">
      <c r="A130" s="89" t="s">
        <v>73</v>
      </c>
      <c r="B130" s="90">
        <v>930</v>
      </c>
      <c r="C130" s="91" t="s">
        <v>72</v>
      </c>
      <c r="D130" s="91" t="s">
        <v>8</v>
      </c>
      <c r="E130" s="90"/>
      <c r="F130" s="90"/>
      <c r="G130" s="153">
        <f>G131</f>
        <v>2467.6</v>
      </c>
    </row>
    <row r="131" spans="1:10" ht="42.75" x14ac:dyDescent="0.25">
      <c r="A131" s="38" t="s">
        <v>74</v>
      </c>
      <c r="B131" s="39">
        <v>930</v>
      </c>
      <c r="C131" s="40" t="s">
        <v>72</v>
      </c>
      <c r="D131" s="40" t="s">
        <v>8</v>
      </c>
      <c r="E131" s="39" t="s">
        <v>75</v>
      </c>
      <c r="F131" s="73"/>
      <c r="G131" s="154">
        <f>G132+G136</f>
        <v>2467.6</v>
      </c>
    </row>
    <row r="132" spans="1:10" ht="47.25" x14ac:dyDescent="0.25">
      <c r="A132" s="76" t="s">
        <v>76</v>
      </c>
      <c r="B132" s="77">
        <v>930</v>
      </c>
      <c r="C132" s="78" t="s">
        <v>72</v>
      </c>
      <c r="D132" s="78" t="s">
        <v>8</v>
      </c>
      <c r="E132" s="77" t="s">
        <v>77</v>
      </c>
      <c r="F132" s="77"/>
      <c r="G132" s="155">
        <f>G133</f>
        <v>1817.6</v>
      </c>
    </row>
    <row r="133" spans="1:10" ht="42.75" x14ac:dyDescent="0.25">
      <c r="A133" s="42" t="s">
        <v>78</v>
      </c>
      <c r="B133" s="43">
        <v>930</v>
      </c>
      <c r="C133" s="44" t="s">
        <v>72</v>
      </c>
      <c r="D133" s="44" t="s">
        <v>8</v>
      </c>
      <c r="E133" s="43" t="s">
        <v>79</v>
      </c>
      <c r="F133" s="8"/>
      <c r="G133" s="156">
        <f>G134</f>
        <v>1817.6</v>
      </c>
    </row>
    <row r="134" spans="1:10" ht="31.5" x14ac:dyDescent="0.25">
      <c r="A134" s="46" t="s">
        <v>131</v>
      </c>
      <c r="B134" s="47" t="s">
        <v>19</v>
      </c>
      <c r="C134" s="48" t="s">
        <v>72</v>
      </c>
      <c r="D134" s="48" t="s">
        <v>8</v>
      </c>
      <c r="E134" s="43" t="s">
        <v>79</v>
      </c>
      <c r="F134" s="49">
        <v>200</v>
      </c>
      <c r="G134" s="157">
        <f>G135</f>
        <v>1817.6</v>
      </c>
    </row>
    <row r="135" spans="1:10" ht="30" x14ac:dyDescent="0.25">
      <c r="A135" s="51" t="s">
        <v>28</v>
      </c>
      <c r="B135" s="8" t="s">
        <v>19</v>
      </c>
      <c r="C135" s="9" t="s">
        <v>72</v>
      </c>
      <c r="D135" s="9" t="s">
        <v>8</v>
      </c>
      <c r="E135" s="43" t="s">
        <v>79</v>
      </c>
      <c r="F135" s="8">
        <v>240</v>
      </c>
      <c r="G135" s="135">
        <f>1839.8-22.2</f>
        <v>1817.6</v>
      </c>
    </row>
    <row r="136" spans="1:10" ht="47.25" x14ac:dyDescent="0.25">
      <c r="A136" s="76" t="s">
        <v>80</v>
      </c>
      <c r="B136" s="77">
        <v>930</v>
      </c>
      <c r="C136" s="78" t="s">
        <v>72</v>
      </c>
      <c r="D136" s="78" t="s">
        <v>8</v>
      </c>
      <c r="E136" s="77" t="s">
        <v>81</v>
      </c>
      <c r="F136" s="77"/>
      <c r="G136" s="155">
        <f>G137</f>
        <v>650</v>
      </c>
    </row>
    <row r="137" spans="1:10" ht="42.75" x14ac:dyDescent="0.25">
      <c r="A137" s="42" t="s">
        <v>82</v>
      </c>
      <c r="B137" s="43" t="s">
        <v>19</v>
      </c>
      <c r="C137" s="44" t="s">
        <v>72</v>
      </c>
      <c r="D137" s="44" t="s">
        <v>8</v>
      </c>
      <c r="E137" s="43" t="s">
        <v>83</v>
      </c>
      <c r="F137" s="8"/>
      <c r="G137" s="156">
        <f>G138</f>
        <v>650</v>
      </c>
    </row>
    <row r="138" spans="1:10" ht="31.5" x14ac:dyDescent="0.25">
      <c r="A138" s="46" t="s">
        <v>131</v>
      </c>
      <c r="B138" s="47" t="s">
        <v>19</v>
      </c>
      <c r="C138" s="48" t="s">
        <v>72</v>
      </c>
      <c r="D138" s="48" t="s">
        <v>8</v>
      </c>
      <c r="E138" s="43" t="s">
        <v>83</v>
      </c>
      <c r="F138" s="49">
        <v>200</v>
      </c>
      <c r="G138" s="157">
        <f>G139</f>
        <v>650</v>
      </c>
    </row>
    <row r="139" spans="1:10" ht="30" x14ac:dyDescent="0.25">
      <c r="A139" s="51" t="s">
        <v>28</v>
      </c>
      <c r="B139" s="8" t="s">
        <v>19</v>
      </c>
      <c r="C139" s="9" t="s">
        <v>72</v>
      </c>
      <c r="D139" s="9" t="s">
        <v>8</v>
      </c>
      <c r="E139" s="43" t="s">
        <v>83</v>
      </c>
      <c r="F139" s="8">
        <v>240</v>
      </c>
      <c r="G139" s="135">
        <v>650</v>
      </c>
    </row>
    <row r="140" spans="1:10" x14ac:dyDescent="0.25">
      <c r="A140" s="87" t="s">
        <v>84</v>
      </c>
      <c r="B140" s="88">
        <v>930</v>
      </c>
      <c r="C140" s="88" t="s">
        <v>85</v>
      </c>
      <c r="D140" s="88" t="s">
        <v>9</v>
      </c>
      <c r="E140" s="87"/>
      <c r="F140" s="87"/>
      <c r="G140" s="152">
        <f>G141</f>
        <v>600</v>
      </c>
    </row>
    <row r="141" spans="1:10" x14ac:dyDescent="0.25">
      <c r="A141" s="92" t="s">
        <v>86</v>
      </c>
      <c r="B141" s="93">
        <v>930</v>
      </c>
      <c r="C141" s="94" t="s">
        <v>85</v>
      </c>
      <c r="D141" s="94" t="s">
        <v>8</v>
      </c>
      <c r="E141" s="93"/>
      <c r="F141" s="93"/>
      <c r="G141" s="158">
        <f>G142</f>
        <v>600</v>
      </c>
    </row>
    <row r="142" spans="1:10" ht="57" x14ac:dyDescent="0.25">
      <c r="A142" s="38" t="s">
        <v>87</v>
      </c>
      <c r="B142" s="39">
        <v>930</v>
      </c>
      <c r="C142" s="40" t="s">
        <v>85</v>
      </c>
      <c r="D142" s="40" t="s">
        <v>8</v>
      </c>
      <c r="E142" s="39" t="s">
        <v>88</v>
      </c>
      <c r="F142" s="73"/>
      <c r="G142" s="154">
        <f>G143</f>
        <v>600</v>
      </c>
      <c r="J142" s="22"/>
    </row>
    <row r="143" spans="1:10" ht="42.75" x14ac:dyDescent="0.25">
      <c r="A143" s="42" t="s">
        <v>89</v>
      </c>
      <c r="B143" s="43">
        <v>930</v>
      </c>
      <c r="C143" s="44" t="s">
        <v>85</v>
      </c>
      <c r="D143" s="44" t="s">
        <v>8</v>
      </c>
      <c r="E143" s="43" t="s">
        <v>90</v>
      </c>
      <c r="F143" s="8"/>
      <c r="G143" s="156">
        <f>G144</f>
        <v>600</v>
      </c>
      <c r="J143" s="22"/>
    </row>
    <row r="144" spans="1:10" ht="31.5" x14ac:dyDescent="0.25">
      <c r="A144" s="46" t="s">
        <v>131</v>
      </c>
      <c r="B144" s="47" t="s">
        <v>19</v>
      </c>
      <c r="C144" s="48" t="s">
        <v>85</v>
      </c>
      <c r="D144" s="48" t="s">
        <v>8</v>
      </c>
      <c r="E144" s="43" t="s">
        <v>90</v>
      </c>
      <c r="F144" s="49">
        <v>200</v>
      </c>
      <c r="G144" s="157">
        <f>G145</f>
        <v>600</v>
      </c>
    </row>
    <row r="145" spans="1:10" ht="30" x14ac:dyDescent="0.25">
      <c r="A145" s="51" t="s">
        <v>28</v>
      </c>
      <c r="B145" s="47" t="s">
        <v>19</v>
      </c>
      <c r="C145" s="48" t="s">
        <v>85</v>
      </c>
      <c r="D145" s="48" t="s">
        <v>8</v>
      </c>
      <c r="E145" s="43" t="s">
        <v>90</v>
      </c>
      <c r="F145" s="8">
        <v>240</v>
      </c>
      <c r="G145" s="135">
        <v>600</v>
      </c>
    </row>
    <row r="146" spans="1:10" ht="36.75" customHeight="1" x14ac:dyDescent="0.25">
      <c r="A146" s="16" t="s">
        <v>91</v>
      </c>
      <c r="B146" s="95">
        <v>931</v>
      </c>
      <c r="C146" s="96"/>
      <c r="D146" s="96"/>
      <c r="E146" s="95"/>
      <c r="F146" s="97"/>
      <c r="G146" s="169">
        <f>G149</f>
        <v>3227</v>
      </c>
      <c r="J146" s="22"/>
    </row>
    <row r="147" spans="1:10" ht="18.75" x14ac:dyDescent="0.3">
      <c r="A147" s="23" t="s">
        <v>7</v>
      </c>
      <c r="B147" s="24">
        <v>931</v>
      </c>
      <c r="C147" s="25" t="s">
        <v>8</v>
      </c>
      <c r="D147" s="25" t="s">
        <v>9</v>
      </c>
      <c r="E147" s="24"/>
      <c r="F147" s="24"/>
      <c r="G147" s="98">
        <f>G149</f>
        <v>3227</v>
      </c>
    </row>
    <row r="148" spans="1:10" ht="31.5" x14ac:dyDescent="0.3">
      <c r="A148" s="139" t="s">
        <v>134</v>
      </c>
      <c r="B148" s="140">
        <v>931</v>
      </c>
      <c r="C148" s="141" t="s">
        <v>8</v>
      </c>
      <c r="D148" s="141" t="s">
        <v>52</v>
      </c>
      <c r="E148" s="140" t="s">
        <v>11</v>
      </c>
      <c r="F148" s="147"/>
      <c r="G148" s="148">
        <f>G149</f>
        <v>3227</v>
      </c>
    </row>
    <row r="149" spans="1:10" ht="29.25" customHeight="1" x14ac:dyDescent="0.25">
      <c r="A149" s="38" t="s">
        <v>92</v>
      </c>
      <c r="B149" s="39">
        <v>931</v>
      </c>
      <c r="C149" s="40" t="s">
        <v>8</v>
      </c>
      <c r="D149" s="40" t="s">
        <v>52</v>
      </c>
      <c r="E149" s="39" t="s">
        <v>93</v>
      </c>
      <c r="F149" s="73"/>
      <c r="G149" s="41">
        <f>G150</f>
        <v>3227</v>
      </c>
    </row>
    <row r="150" spans="1:10" ht="30" x14ac:dyDescent="0.25">
      <c r="A150" s="55" t="s">
        <v>94</v>
      </c>
      <c r="B150" s="99">
        <v>931</v>
      </c>
      <c r="C150" s="137" t="s">
        <v>8</v>
      </c>
      <c r="D150" s="137" t="s">
        <v>52</v>
      </c>
      <c r="E150" s="99" t="s">
        <v>95</v>
      </c>
      <c r="F150" s="138"/>
      <c r="G150" s="58">
        <f>G152+G154+G159</f>
        <v>3227</v>
      </c>
    </row>
    <row r="151" spans="1:10" hidden="1" x14ac:dyDescent="0.25">
      <c r="A151" s="55"/>
      <c r="B151" s="99"/>
      <c r="C151" s="57"/>
      <c r="D151" s="57"/>
      <c r="E151" s="61"/>
      <c r="F151" s="8"/>
      <c r="G151" s="58"/>
      <c r="I151" s="22"/>
    </row>
    <row r="152" spans="1:10" ht="63" x14ac:dyDescent="0.25">
      <c r="A152" s="46" t="s">
        <v>18</v>
      </c>
      <c r="B152" s="100" t="s">
        <v>96</v>
      </c>
      <c r="C152" s="48" t="s">
        <v>8</v>
      </c>
      <c r="D152" s="48" t="s">
        <v>52</v>
      </c>
      <c r="E152" s="61" t="s">
        <v>95</v>
      </c>
      <c r="F152" s="49">
        <v>100</v>
      </c>
      <c r="G152" s="50">
        <f>G153</f>
        <v>2201.6999999999998</v>
      </c>
      <c r="J152" s="22"/>
    </row>
    <row r="153" spans="1:10" ht="31.5" x14ac:dyDescent="0.25">
      <c r="A153" s="59" t="s">
        <v>20</v>
      </c>
      <c r="B153" s="52" t="s">
        <v>96</v>
      </c>
      <c r="C153" s="9" t="s">
        <v>8</v>
      </c>
      <c r="D153" s="9" t="s">
        <v>52</v>
      </c>
      <c r="E153" s="61" t="s">
        <v>95</v>
      </c>
      <c r="F153" s="8">
        <v>120</v>
      </c>
      <c r="G153" s="161">
        <v>2201.6999999999998</v>
      </c>
      <c r="I153" s="22"/>
    </row>
    <row r="154" spans="1:10" ht="31.5" x14ac:dyDescent="0.25">
      <c r="A154" s="46" t="s">
        <v>131</v>
      </c>
      <c r="B154" s="47" t="s">
        <v>96</v>
      </c>
      <c r="C154" s="48" t="s">
        <v>8</v>
      </c>
      <c r="D154" s="48" t="s">
        <v>52</v>
      </c>
      <c r="E154" s="61" t="s">
        <v>95</v>
      </c>
      <c r="F154" s="49">
        <v>200</v>
      </c>
      <c r="G154" s="50">
        <f>G158</f>
        <v>994.9</v>
      </c>
    </row>
    <row r="155" spans="1:10" ht="30" hidden="1" x14ac:dyDescent="0.25">
      <c r="A155" s="51" t="s">
        <v>28</v>
      </c>
      <c r="B155" s="52"/>
      <c r="C155" s="9" t="s">
        <v>8</v>
      </c>
      <c r="D155" s="9" t="s">
        <v>52</v>
      </c>
      <c r="E155" s="61" t="s">
        <v>95</v>
      </c>
      <c r="F155" s="8">
        <v>244</v>
      </c>
      <c r="G155" s="54"/>
    </row>
    <row r="156" spans="1:10" ht="8.25" hidden="1" customHeight="1" x14ac:dyDescent="0.25">
      <c r="A156" s="51"/>
      <c r="B156" s="8"/>
      <c r="C156" s="9"/>
      <c r="D156" s="9"/>
      <c r="E156" s="61" t="s">
        <v>95</v>
      </c>
      <c r="F156" s="8"/>
      <c r="G156" s="54"/>
    </row>
    <row r="157" spans="1:10" hidden="1" x14ac:dyDescent="0.25">
      <c r="A157" s="55" t="s">
        <v>97</v>
      </c>
      <c r="B157" s="56"/>
      <c r="C157" s="57" t="s">
        <v>8</v>
      </c>
      <c r="D157" s="57" t="s">
        <v>52</v>
      </c>
      <c r="E157" s="61" t="s">
        <v>95</v>
      </c>
      <c r="F157" s="8"/>
      <c r="G157" s="58">
        <v>0</v>
      </c>
    </row>
    <row r="158" spans="1:10" ht="31.5" x14ac:dyDescent="0.25">
      <c r="A158" s="46" t="s">
        <v>28</v>
      </c>
      <c r="B158" s="47" t="s">
        <v>96</v>
      </c>
      <c r="C158" s="48" t="s">
        <v>8</v>
      </c>
      <c r="D158" s="48" t="s">
        <v>52</v>
      </c>
      <c r="E158" s="61" t="s">
        <v>95</v>
      </c>
      <c r="F158" s="49">
        <v>240</v>
      </c>
      <c r="G158" s="162">
        <f>598.5+396.4</f>
        <v>994.9</v>
      </c>
    </row>
    <row r="159" spans="1:10" ht="15.75" x14ac:dyDescent="0.25">
      <c r="A159" s="46" t="s">
        <v>33</v>
      </c>
      <c r="B159" s="47" t="s">
        <v>96</v>
      </c>
      <c r="C159" s="48" t="s">
        <v>8</v>
      </c>
      <c r="D159" s="48" t="s">
        <v>52</v>
      </c>
      <c r="E159" s="43" t="s">
        <v>95</v>
      </c>
      <c r="F159" s="49">
        <v>800</v>
      </c>
      <c r="G159" s="50">
        <f>G160</f>
        <v>30.4</v>
      </c>
    </row>
    <row r="160" spans="1:10" x14ac:dyDescent="0.25">
      <c r="A160" s="51" t="s">
        <v>34</v>
      </c>
      <c r="B160" s="8" t="s">
        <v>96</v>
      </c>
      <c r="C160" s="9" t="s">
        <v>8</v>
      </c>
      <c r="D160" s="9" t="s">
        <v>52</v>
      </c>
      <c r="E160" s="43" t="s">
        <v>95</v>
      </c>
      <c r="F160" s="8">
        <v>850</v>
      </c>
      <c r="G160" s="161">
        <v>30.4</v>
      </c>
    </row>
    <row r="161" spans="1:10" ht="28.5" customHeight="1" x14ac:dyDescent="0.25">
      <c r="A161" s="101" t="s">
        <v>98</v>
      </c>
      <c r="B161" s="102"/>
      <c r="C161" s="103"/>
      <c r="D161" s="103"/>
      <c r="E161" s="102"/>
      <c r="F161" s="102"/>
      <c r="G161" s="104">
        <f>G146+G11</f>
        <v>94808.400000000009</v>
      </c>
      <c r="J161" s="22"/>
    </row>
    <row r="162" spans="1:10" s="105" customFormat="1" ht="30" hidden="1" x14ac:dyDescent="0.25">
      <c r="A162" s="55" t="s">
        <v>99</v>
      </c>
      <c r="B162" s="56"/>
      <c r="C162" s="57" t="s">
        <v>8</v>
      </c>
      <c r="D162" s="57" t="s">
        <v>22</v>
      </c>
      <c r="E162" s="56">
        <v>73</v>
      </c>
      <c r="F162" s="56"/>
      <c r="G162" s="58">
        <v>0</v>
      </c>
    </row>
    <row r="163" spans="1:10" ht="31.5" hidden="1" x14ac:dyDescent="0.25">
      <c r="A163" s="46" t="s">
        <v>28</v>
      </c>
      <c r="B163" s="47"/>
      <c r="C163" s="48" t="s">
        <v>8</v>
      </c>
      <c r="D163" s="48" t="s">
        <v>22</v>
      </c>
      <c r="E163" s="49">
        <v>73</v>
      </c>
      <c r="F163" s="49">
        <v>240</v>
      </c>
      <c r="G163" s="50">
        <v>0</v>
      </c>
    </row>
    <row r="164" spans="1:10" ht="31.5" hidden="1" x14ac:dyDescent="0.25">
      <c r="A164" s="59" t="s">
        <v>100</v>
      </c>
      <c r="B164" s="52"/>
      <c r="C164" s="9" t="s">
        <v>8</v>
      </c>
      <c r="D164" s="9" t="s">
        <v>22</v>
      </c>
      <c r="E164" s="8">
        <v>73</v>
      </c>
      <c r="F164" s="8">
        <v>243</v>
      </c>
      <c r="G164" s="54"/>
    </row>
    <row r="165" spans="1:10" ht="31.5" hidden="1" x14ac:dyDescent="0.25">
      <c r="A165" s="59" t="s">
        <v>101</v>
      </c>
      <c r="B165" s="52"/>
      <c r="C165" s="9" t="s">
        <v>8</v>
      </c>
      <c r="D165" s="9" t="s">
        <v>22</v>
      </c>
      <c r="E165" s="8">
        <v>73</v>
      </c>
      <c r="F165" s="8">
        <v>244</v>
      </c>
      <c r="G165" s="54"/>
    </row>
    <row r="166" spans="1:10" ht="9.75" hidden="1" customHeight="1" x14ac:dyDescent="0.25">
      <c r="A166" s="46"/>
      <c r="B166" s="47"/>
      <c r="C166" s="9"/>
      <c r="D166" s="9"/>
      <c r="E166" s="8"/>
      <c r="F166" s="8"/>
      <c r="G166" s="54"/>
    </row>
    <row r="167" spans="1:10" ht="27.6" hidden="1" x14ac:dyDescent="0.25">
      <c r="A167" s="38" t="s">
        <v>102</v>
      </c>
      <c r="B167" s="39"/>
      <c r="C167" s="40" t="s">
        <v>8</v>
      </c>
      <c r="D167" s="40" t="s">
        <v>22</v>
      </c>
      <c r="E167" s="39">
        <v>75</v>
      </c>
      <c r="F167" s="73"/>
      <c r="G167" s="41">
        <v>0</v>
      </c>
    </row>
    <row r="168" spans="1:10" ht="41.45" hidden="1" x14ac:dyDescent="0.25">
      <c r="A168" s="42" t="s">
        <v>103</v>
      </c>
      <c r="B168" s="43"/>
      <c r="C168" s="44" t="s">
        <v>8</v>
      </c>
      <c r="D168" s="44" t="s">
        <v>22</v>
      </c>
      <c r="E168" s="43">
        <v>75</v>
      </c>
      <c r="F168" s="43"/>
      <c r="G168" s="45">
        <v>0</v>
      </c>
    </row>
    <row r="169" spans="1:10" s="105" customFormat="1" ht="28.9" hidden="1" x14ac:dyDescent="0.3">
      <c r="A169" s="55" t="s">
        <v>104</v>
      </c>
      <c r="B169" s="56"/>
      <c r="C169" s="57" t="s">
        <v>8</v>
      </c>
      <c r="D169" s="57" t="s">
        <v>22</v>
      </c>
      <c r="E169" s="56">
        <v>75</v>
      </c>
      <c r="F169" s="56"/>
      <c r="G169" s="58">
        <v>0</v>
      </c>
    </row>
    <row r="170" spans="1:10" ht="31.15" hidden="1" x14ac:dyDescent="0.25">
      <c r="A170" s="46" t="s">
        <v>20</v>
      </c>
      <c r="B170" s="47"/>
      <c r="C170" s="48" t="s">
        <v>8</v>
      </c>
      <c r="D170" s="48" t="s">
        <v>22</v>
      </c>
      <c r="E170" s="49">
        <v>75</v>
      </c>
      <c r="F170" s="49">
        <v>120</v>
      </c>
      <c r="G170" s="54">
        <v>0</v>
      </c>
    </row>
    <row r="171" spans="1:10" ht="31.15" hidden="1" x14ac:dyDescent="0.25">
      <c r="A171" s="59" t="s">
        <v>105</v>
      </c>
      <c r="B171" s="52"/>
      <c r="C171" s="9" t="s">
        <v>8</v>
      </c>
      <c r="D171" s="9" t="s">
        <v>22</v>
      </c>
      <c r="E171" s="8">
        <v>75</v>
      </c>
      <c r="F171" s="8">
        <v>121</v>
      </c>
      <c r="G171" s="54"/>
    </row>
    <row r="172" spans="1:10" ht="31.15" hidden="1" x14ac:dyDescent="0.25">
      <c r="A172" s="46" t="s">
        <v>28</v>
      </c>
      <c r="B172" s="47"/>
      <c r="C172" s="48" t="s">
        <v>8</v>
      </c>
      <c r="D172" s="48" t="s">
        <v>22</v>
      </c>
      <c r="E172" s="49">
        <v>75</v>
      </c>
      <c r="F172" s="49">
        <v>240</v>
      </c>
      <c r="G172" s="50">
        <v>0</v>
      </c>
    </row>
    <row r="173" spans="1:10" ht="31.15" hidden="1" x14ac:dyDescent="0.25">
      <c r="A173" s="59" t="s">
        <v>101</v>
      </c>
      <c r="B173" s="52"/>
      <c r="C173" s="9" t="s">
        <v>8</v>
      </c>
      <c r="D173" s="9" t="s">
        <v>22</v>
      </c>
      <c r="E173" s="8">
        <v>75</v>
      </c>
      <c r="F173" s="8">
        <v>244</v>
      </c>
      <c r="G173" s="54"/>
    </row>
    <row r="174" spans="1:10" ht="13.9" hidden="1" x14ac:dyDescent="0.25">
      <c r="A174" s="51"/>
      <c r="B174" s="8"/>
      <c r="C174" s="9"/>
      <c r="D174" s="9"/>
      <c r="E174" s="8"/>
      <c r="F174" s="8"/>
      <c r="G174" s="54"/>
    </row>
    <row r="175" spans="1:10" ht="15.6" hidden="1" x14ac:dyDescent="0.3">
      <c r="A175" s="62" t="s">
        <v>106</v>
      </c>
      <c r="B175" s="63"/>
      <c r="C175" s="64" t="s">
        <v>8</v>
      </c>
      <c r="D175" s="64" t="s">
        <v>85</v>
      </c>
      <c r="E175" s="63"/>
      <c r="F175" s="63"/>
      <c r="G175" s="106">
        <v>0</v>
      </c>
    </row>
    <row r="176" spans="1:10" ht="28.5" hidden="1" customHeight="1" x14ac:dyDescent="0.25">
      <c r="A176" s="38" t="s">
        <v>107</v>
      </c>
      <c r="B176" s="39"/>
      <c r="C176" s="40" t="s">
        <v>8</v>
      </c>
      <c r="D176" s="40" t="s">
        <v>85</v>
      </c>
      <c r="E176" s="39">
        <v>74</v>
      </c>
      <c r="F176" s="73"/>
      <c r="G176" s="41">
        <v>0</v>
      </c>
    </row>
    <row r="177" spans="1:8" ht="27.6" hidden="1" x14ac:dyDescent="0.25">
      <c r="A177" s="42" t="s">
        <v>108</v>
      </c>
      <c r="B177" s="43"/>
      <c r="C177" s="44" t="s">
        <v>8</v>
      </c>
      <c r="D177" s="44" t="s">
        <v>85</v>
      </c>
      <c r="E177" s="43">
        <v>74</v>
      </c>
      <c r="F177" s="43"/>
      <c r="G177" s="45">
        <v>0</v>
      </c>
    </row>
    <row r="178" spans="1:8" s="105" customFormat="1" ht="28.9" hidden="1" x14ac:dyDescent="0.3">
      <c r="A178" s="55" t="s">
        <v>108</v>
      </c>
      <c r="B178" s="56"/>
      <c r="C178" s="57" t="s">
        <v>8</v>
      </c>
      <c r="D178" s="57" t="s">
        <v>85</v>
      </c>
      <c r="E178" s="56">
        <v>74</v>
      </c>
      <c r="F178" s="56"/>
      <c r="G178" s="58">
        <v>0</v>
      </c>
    </row>
    <row r="179" spans="1:8" ht="15.6" hidden="1" x14ac:dyDescent="0.25">
      <c r="A179" s="46" t="s">
        <v>109</v>
      </c>
      <c r="B179" s="47"/>
      <c r="C179" s="48" t="s">
        <v>8</v>
      </c>
      <c r="D179" s="48" t="s">
        <v>85</v>
      </c>
      <c r="E179" s="49">
        <v>74</v>
      </c>
      <c r="F179" s="49">
        <v>870</v>
      </c>
      <c r="G179" s="54"/>
    </row>
    <row r="180" spans="1:8" x14ac:dyDescent="0.25">
      <c r="H180" s="22"/>
    </row>
    <row r="181" spans="1:8" ht="18.75" x14ac:dyDescent="0.3">
      <c r="A181" s="107" t="s">
        <v>110</v>
      </c>
      <c r="B181" s="108"/>
      <c r="C181" s="108"/>
      <c r="D181" s="108"/>
      <c r="E181" s="108"/>
      <c r="H181" s="22"/>
    </row>
    <row r="182" spans="1:8" ht="30" customHeight="1" x14ac:dyDescent="0.25">
      <c r="A182" s="166" t="s">
        <v>111</v>
      </c>
      <c r="B182" s="167"/>
      <c r="C182" s="167"/>
      <c r="D182" s="167"/>
      <c r="E182" s="167"/>
      <c r="F182" s="167"/>
      <c r="G182" s="167"/>
    </row>
  </sheetData>
  <mergeCells count="3">
    <mergeCell ref="E2:G3"/>
    <mergeCell ref="A8:G8"/>
    <mergeCell ref="A182:G182"/>
  </mergeCells>
  <pageMargins left="0.70866141732283472" right="0.31496062992125984" top="0.15748031496062992" bottom="0.15748031496062992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приложение 3   </vt:lpstr>
      <vt:lpstr>'приложение 3   '!Заголовки_для_печати</vt:lpstr>
      <vt:lpstr>'приложение 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2021-11-18T13:04:36Z</cp:lastPrinted>
  <dcterms:created xsi:type="dcterms:W3CDTF">2018-10-23T07:54:54Z</dcterms:created>
  <dcterms:modified xsi:type="dcterms:W3CDTF">2021-11-18T15:10:48Z</dcterms:modified>
</cp:coreProperties>
</file>